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17" i="1" l="1"/>
  <c r="D116" i="1"/>
  <c r="D112" i="1"/>
  <c r="D110" i="1"/>
  <c r="D107" i="1"/>
  <c r="B105" i="1"/>
  <c r="D104" i="1"/>
  <c r="B103" i="1"/>
  <c r="D102" i="1"/>
  <c r="B101" i="1"/>
  <c r="D100" i="1"/>
  <c r="B96" i="1"/>
  <c r="D95" i="1"/>
  <c r="B94" i="1"/>
  <c r="D93" i="1"/>
  <c r="D86" i="1"/>
  <c r="B84" i="1"/>
  <c r="D83" i="1"/>
  <c r="B82" i="1"/>
  <c r="D81" i="1"/>
  <c r="B80" i="1"/>
  <c r="D79" i="1"/>
  <c r="C77" i="1"/>
  <c r="B77" i="1"/>
  <c r="D76" i="1"/>
  <c r="C73" i="1"/>
  <c r="B73" i="1"/>
  <c r="D72" i="1"/>
  <c r="D68" i="1"/>
  <c r="C66" i="1"/>
  <c r="B66" i="1"/>
  <c r="D65" i="1"/>
  <c r="C64" i="1"/>
  <c r="B64" i="1"/>
  <c r="D63" i="1"/>
  <c r="D61" i="1"/>
  <c r="D58" i="1"/>
  <c r="B57" i="1"/>
  <c r="D56" i="1"/>
  <c r="D55" i="1"/>
  <c r="B54" i="1"/>
  <c r="D53" i="1"/>
  <c r="B52" i="1"/>
  <c r="D51" i="1"/>
  <c r="B50" i="1"/>
  <c r="D49" i="1"/>
  <c r="B48" i="1"/>
  <c r="D47" i="1"/>
  <c r="B46" i="1"/>
  <c r="D45" i="1"/>
  <c r="B44" i="1"/>
  <c r="D43" i="1"/>
  <c r="D40" i="1"/>
  <c r="B39" i="1"/>
  <c r="D38" i="1"/>
  <c r="B37" i="1"/>
  <c r="D36" i="1"/>
  <c r="B35" i="1"/>
  <c r="D34" i="1"/>
  <c r="C33" i="1"/>
  <c r="B33" i="1"/>
  <c r="D32" i="1"/>
  <c r="C31" i="1"/>
  <c r="B31" i="1"/>
  <c r="B29" i="1"/>
  <c r="D28" i="1"/>
  <c r="C27" i="1"/>
  <c r="B27" i="1"/>
  <c r="D26" i="1"/>
  <c r="C25" i="1"/>
  <c r="B25" i="1"/>
  <c r="D24" i="1"/>
  <c r="C22" i="1"/>
  <c r="B22" i="1"/>
  <c r="D21" i="1"/>
  <c r="C19" i="1"/>
  <c r="B19" i="1"/>
  <c r="D18" i="1"/>
  <c r="C17" i="1"/>
  <c r="B17" i="1"/>
  <c r="D16" i="1"/>
  <c r="C15" i="1"/>
  <c r="B15" i="1"/>
  <c r="D14" i="1"/>
  <c r="C13" i="1"/>
  <c r="B13" i="1"/>
  <c r="D12" i="1"/>
  <c r="C10" i="1"/>
  <c r="B10" i="1"/>
  <c r="D9" i="1"/>
  <c r="C8" i="1"/>
  <c r="B8" i="1"/>
  <c r="D7" i="1"/>
</calcChain>
</file>

<file path=xl/sharedStrings.xml><?xml version="1.0" encoding="utf-8"?>
<sst xmlns="http://schemas.openxmlformats.org/spreadsheetml/2006/main" count="153" uniqueCount="76">
  <si>
    <t>Информация</t>
  </si>
  <si>
    <t xml:space="preserve">«О ходе реализации индикативного плана социально-экономического развития Кавказского сельского поселения муниципального образования Кавказский район на 2013 год» </t>
  </si>
  <si>
    <t>За  2013 года</t>
  </si>
  <si>
    <t xml:space="preserve">Показатель, </t>
  </si>
  <si>
    <t>2013 год</t>
  </si>
  <si>
    <t>единица измерения</t>
  </si>
  <si>
    <t>план</t>
  </si>
  <si>
    <t>отчет</t>
  </si>
  <si>
    <t>% выполнения</t>
  </si>
  <si>
    <t>Промышленная деятельность</t>
  </si>
  <si>
    <t>Обрабатывающие производства, тыс.руб.</t>
  </si>
  <si>
    <t xml:space="preserve">   в % к предыдущему году</t>
  </si>
  <si>
    <t>х</t>
  </si>
  <si>
    <t>Производство и распределение электроэнергии, газа и воды, тыс.руб</t>
  </si>
  <si>
    <t>Производство основных видов продукции</t>
  </si>
  <si>
    <t xml:space="preserve"> Мука, тонн.</t>
  </si>
  <si>
    <t>Хлебобулочные изделия, тонн.</t>
  </si>
  <si>
    <t>Мясо, тонн</t>
  </si>
  <si>
    <t>Кирпич  млн.штук усл.кирп.</t>
  </si>
  <si>
    <t>Сельское хозяйство</t>
  </si>
  <si>
    <t>Объем сельскохозяйственной продукции во всех категориях хозяйств, тыс.руб.</t>
  </si>
  <si>
    <t xml:space="preserve">   в % к предыдущему году (ИФО,%)</t>
  </si>
  <si>
    <t>Производство основных видов сельскохозяйственной продукции:</t>
  </si>
  <si>
    <t xml:space="preserve"> Зерно ( в весе после доработки)тыс.тонн </t>
  </si>
  <si>
    <t>Кукуруза, тыс.тонн</t>
  </si>
  <si>
    <t>Сахарная свекла, тыс.тонн</t>
  </si>
  <si>
    <t>Подсолнечник, тыс.тонн</t>
  </si>
  <si>
    <t>Соя, тыс.тонн</t>
  </si>
  <si>
    <t>Картофель,тыс.тонн</t>
  </si>
  <si>
    <t>Овощи, тыс.тонн</t>
  </si>
  <si>
    <t>Плоды и ягоды- всего, тыс.тонн</t>
  </si>
  <si>
    <t>Скот и птица (в живом весе), тыс.тонн</t>
  </si>
  <si>
    <t>из них:</t>
  </si>
  <si>
    <t>в сельскохозяйственных организациях, тыс.тонн</t>
  </si>
  <si>
    <t>в крестьянских (фермерских) хозяйствах</t>
  </si>
  <si>
    <t>в личных подсобных хозяйствах</t>
  </si>
  <si>
    <t>Молоко, тыс.тонн</t>
  </si>
  <si>
    <t>Яйца, млн.штук</t>
  </si>
  <si>
    <t>Численность поголовья крупного рогатого скота на конец года во всех категориях хозяйств, голов</t>
  </si>
  <si>
    <t>из общего поголовья крупного рогатого скота- коровы, голов</t>
  </si>
  <si>
    <t>Численность поголовья свиней, овец и коз на конец года во всех категориях хозяйств, голов:</t>
  </si>
  <si>
    <t>свиньи</t>
  </si>
  <si>
    <t>овцы и козы</t>
  </si>
  <si>
    <t>Численность поголовья птицы, тыс.голов</t>
  </si>
  <si>
    <t>Инвестиции</t>
  </si>
  <si>
    <t>Объем инвестиций в основной капитал за счет всех источников финансирования, тыс.рублей (по крупным и средним организациям), в ценах соответствующих лет</t>
  </si>
  <si>
    <t>в % к предыдущему году в сопоставимых ценах</t>
  </si>
  <si>
    <t>Объем работ в строительстве (по крупным и средним организациям), тыс.рублей в ценах соответствующих лет</t>
  </si>
  <si>
    <t>Транспортный комплекс</t>
  </si>
  <si>
    <t>Объем услуг крупных и средних предприятий транспорта – всего, тыс.руб.</t>
  </si>
  <si>
    <t>в % к предыдущему году в действующих ценах</t>
  </si>
  <si>
    <t>Рынки товаров и услуг</t>
  </si>
  <si>
    <t>Оборот розничной торговли, тыс.руб. в ценах соответствующих лет</t>
  </si>
  <si>
    <t>Оборот общественного питания, тыс.руб. в ценах соответствующих лет</t>
  </si>
  <si>
    <t>Объем платных услуг населению, тыс.руб. в ценах соответствующих лет</t>
  </si>
  <si>
    <t>Малое предпринимательство</t>
  </si>
  <si>
    <t>Количество субъектов малого предпринимательства в расчете на 1000 человек населения, ед.</t>
  </si>
  <si>
    <t>Доля среднесписочной численности работников (без внешних совместителей) малых предприятий в среднесписочной численности работников (без внешних совместителей) всех предприятий и организаций, %</t>
  </si>
  <si>
    <t>Общий объем расходов муниципального бюджета (муниципальный район, городской округ) на развитие и поддержку малого предпринимательства в расчете на 1 малое предприятие (в рамках муниципальной целевой программы), руб.</t>
  </si>
  <si>
    <t>Финансы</t>
  </si>
  <si>
    <t>Прибыль (убыток) – сальдо, тыс.руб.</t>
  </si>
  <si>
    <t>в % к предыдущему году</t>
  </si>
  <si>
    <t>в том числе прибыль прибыльных предприятий, млн.руб.</t>
  </si>
  <si>
    <t>Убытки по всем видам деятельности, млн.руб.</t>
  </si>
  <si>
    <t>Уровень жизни населения</t>
  </si>
  <si>
    <t>Среднегодовая численность постоянного населения (на конец года) – всего, тыс.чел.</t>
  </si>
  <si>
    <t>Численность занятых в экономике, тыс.чел.</t>
  </si>
  <si>
    <t>Численность экономически активного населения, тыс.чел.</t>
  </si>
  <si>
    <t>Численность зарегистрированных безработных, чел.</t>
  </si>
  <si>
    <t>Уровень регистрируемой безработицы, в % к экономически активному населению</t>
  </si>
  <si>
    <t>Фонд оплаты труда,тыс.руб.</t>
  </si>
  <si>
    <t>Номинальная начисленная среднемесячная заработная плата, тыс.руб.</t>
  </si>
  <si>
    <t xml:space="preserve">Среднемесячные доходы занятых в ЛПХ, тыс.руб.среднемесячная заработная плата, </t>
  </si>
  <si>
    <t>Социальная инфраструктура</t>
  </si>
  <si>
    <t>Количество мест в дошкольных образовательных учреждениях, чел.</t>
  </si>
  <si>
    <t>Ввод в эксплуатацию, тыс.кв.метров общей площади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</si>
</sst>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C00000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justify" vertical="center" wrapText="1"/>
    </xf>
    <xf numFmtId="4" fontId="2" fillId="0" borderId="7" xfId="0" applyNumberFormat="1" applyFont="1" applyBorder="1" applyAlignment="1">
      <alignment horizont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0" fillId="0" borderId="0" xfId="0" applyFont="1"/>
    <xf numFmtId="164" fontId="2" fillId="0" borderId="7" xfId="0" applyNumberFormat="1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164" fontId="4" fillId="0" borderId="7" xfId="0" applyNumberFormat="1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5" fillId="0" borderId="6" xfId="0" applyFont="1" applyBorder="1" applyAlignment="1">
      <alignment horizontal="justify" vertical="center" wrapText="1"/>
    </xf>
    <xf numFmtId="164" fontId="5" fillId="0" borderId="7" xfId="0" applyNumberFormat="1" applyFont="1" applyBorder="1" applyAlignment="1">
      <alignment horizontal="center" wrapText="1"/>
    </xf>
    <xf numFmtId="0" fontId="6" fillId="0" borderId="0" xfId="0" applyFont="1"/>
    <xf numFmtId="0" fontId="5" fillId="0" borderId="7" xfId="0" applyFont="1" applyBorder="1" applyAlignment="1">
      <alignment horizontal="center" wrapText="1"/>
    </xf>
    <xf numFmtId="0" fontId="5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justify" vertical="center" wrapText="1"/>
    </xf>
    <xf numFmtId="164" fontId="3" fillId="0" borderId="7" xfId="0" applyNumberFormat="1" applyFont="1" applyBorder="1" applyAlignment="1">
      <alignment horizontal="center" wrapText="1"/>
    </xf>
    <xf numFmtId="0" fontId="4" fillId="0" borderId="6" xfId="0" applyFont="1" applyBorder="1" applyAlignment="1">
      <alignment horizontal="justify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7" fillId="0" borderId="0" xfId="0" applyFont="1"/>
    <xf numFmtId="0" fontId="3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164" fontId="2" fillId="0" borderId="9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164" fontId="2" fillId="0" borderId="11" xfId="0" applyNumberFormat="1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top" wrapText="1"/>
    </xf>
    <xf numFmtId="0" fontId="2" fillId="2" borderId="6" xfId="0" applyFont="1" applyFill="1" applyBorder="1" applyAlignment="1">
      <alignment horizontal="justify" vertical="center" wrapText="1"/>
    </xf>
    <xf numFmtId="0" fontId="2" fillId="2" borderId="7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164" fontId="2" fillId="2" borderId="7" xfId="0" applyNumberFormat="1" applyFont="1" applyFill="1" applyBorder="1" applyAlignment="1">
      <alignment horizontal="center" wrapText="1"/>
    </xf>
    <xf numFmtId="0" fontId="0" fillId="2" borderId="0" xfId="0" applyFill="1"/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8" fillId="0" borderId="0" xfId="0" applyFont="1"/>
    <xf numFmtId="0" fontId="2" fillId="0" borderId="18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center" wrapText="1"/>
    </xf>
    <xf numFmtId="0" fontId="2" fillId="0" borderId="9" xfId="0" applyFont="1" applyBorder="1" applyAlignment="1">
      <alignment vertical="top" wrapText="1"/>
    </xf>
    <xf numFmtId="0" fontId="2" fillId="0" borderId="20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2" fillId="0" borderId="23" xfId="0" applyFont="1" applyBorder="1" applyAlignment="1">
      <alignment horizontal="justify" vertical="center" wrapText="1"/>
    </xf>
    <xf numFmtId="0" fontId="2" fillId="0" borderId="24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1" fillId="0" borderId="26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2" fillId="0" borderId="28" xfId="0" applyFont="1" applyBorder="1" applyAlignment="1">
      <alignment horizontal="justify" vertical="center" wrapText="1"/>
    </xf>
    <xf numFmtId="0" fontId="3" fillId="0" borderId="29" xfId="0" applyFont="1" applyBorder="1" applyAlignment="1">
      <alignment horizontal="center" wrapText="1"/>
    </xf>
    <xf numFmtId="164" fontId="3" fillId="0" borderId="29" xfId="0" applyNumberFormat="1" applyFont="1" applyBorder="1" applyAlignment="1">
      <alignment horizontal="center" wrapText="1"/>
    </xf>
    <xf numFmtId="0" fontId="2" fillId="0" borderId="30" xfId="0" applyFont="1" applyBorder="1" applyAlignment="1">
      <alignment horizontal="justify" vertical="center" wrapText="1"/>
    </xf>
    <xf numFmtId="0" fontId="5" fillId="0" borderId="30" xfId="0" applyFont="1" applyBorder="1" applyAlignment="1">
      <alignment horizontal="center" wrapText="1"/>
    </xf>
    <xf numFmtId="164" fontId="3" fillId="0" borderId="9" xfId="0" applyNumberFormat="1" applyFont="1" applyBorder="1" applyAlignment="1">
      <alignment horizontal="center" wrapText="1"/>
    </xf>
    <xf numFmtId="0" fontId="2" fillId="0" borderId="31" xfId="0" applyFont="1" applyBorder="1" applyAlignment="1">
      <alignment horizontal="justify" vertical="center" wrapText="1"/>
    </xf>
    <xf numFmtId="0" fontId="5" fillId="0" borderId="31" xfId="0" applyFont="1" applyBorder="1" applyAlignment="1">
      <alignment horizontal="center" wrapText="1"/>
    </xf>
    <xf numFmtId="0" fontId="9" fillId="0" borderId="31" xfId="0" applyFont="1" applyBorder="1" applyAlignment="1">
      <alignment vertical="top" wrapText="1"/>
    </xf>
    <xf numFmtId="0" fontId="9" fillId="0" borderId="31" xfId="0" applyFont="1" applyBorder="1" applyAlignment="1">
      <alignment horizontal="center" vertical="top" wrapText="1"/>
    </xf>
    <xf numFmtId="0" fontId="2" fillId="0" borderId="31" xfId="0" applyFont="1" applyBorder="1" applyAlignment="1">
      <alignment horizontal="center" wrapText="1"/>
    </xf>
    <xf numFmtId="0" fontId="9" fillId="0" borderId="31" xfId="0" applyFont="1" applyBorder="1" applyAlignment="1">
      <alignment horizontal="center" wrapText="1"/>
    </xf>
    <xf numFmtId="0" fontId="9" fillId="0" borderId="31" xfId="0" applyFont="1" applyBorder="1" applyAlignment="1">
      <alignment horizontal="center" wrapText="1"/>
    </xf>
    <xf numFmtId="0" fontId="2" fillId="0" borderId="32" xfId="0" applyFont="1" applyBorder="1" applyAlignment="1">
      <alignment horizontal="justify" vertical="center" wrapText="1"/>
    </xf>
    <xf numFmtId="0" fontId="2" fillId="0" borderId="32" xfId="0" applyFont="1" applyBorder="1" applyAlignment="1">
      <alignment horizontal="center" wrapText="1"/>
    </xf>
    <xf numFmtId="0" fontId="9" fillId="0" borderId="32" xfId="0" applyFont="1" applyBorder="1" applyAlignment="1">
      <alignment horizontal="center" wrapText="1"/>
    </xf>
    <xf numFmtId="0" fontId="9" fillId="0" borderId="32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164" fontId="2" fillId="0" borderId="16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wrapText="1"/>
    </xf>
    <xf numFmtId="0" fontId="2" fillId="0" borderId="6" xfId="0" applyFont="1" applyBorder="1" applyAlignment="1">
      <alignment vertical="center" wrapText="1"/>
    </xf>
    <xf numFmtId="164" fontId="2" fillId="0" borderId="6" xfId="0" applyNumberFormat="1" applyFont="1" applyBorder="1" applyAlignment="1">
      <alignment horizontal="center" wrapText="1"/>
    </xf>
    <xf numFmtId="4" fontId="4" fillId="0" borderId="7" xfId="0" applyNumberFormat="1" applyFont="1" applyBorder="1" applyAlignment="1">
      <alignment wrapText="1"/>
    </xf>
    <xf numFmtId="164" fontId="2" fillId="0" borderId="33" xfId="0" applyNumberFormat="1" applyFont="1" applyBorder="1" applyAlignment="1">
      <alignment horizontal="center" wrapText="1"/>
    </xf>
    <xf numFmtId="3" fontId="2" fillId="0" borderId="7" xfId="0" applyNumberFormat="1" applyFont="1" applyBorder="1" applyAlignment="1">
      <alignment horizontal="center" wrapText="1"/>
    </xf>
    <xf numFmtId="0" fontId="4" fillId="0" borderId="8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wrapText="1"/>
    </xf>
    <xf numFmtId="0" fontId="2" fillId="0" borderId="33" xfId="0" applyFont="1" applyBorder="1" applyAlignment="1">
      <alignment horizontal="justify" vertical="center" wrapText="1"/>
    </xf>
    <xf numFmtId="0" fontId="2" fillId="0" borderId="11" xfId="0" applyFont="1" applyFill="1" applyBorder="1" applyAlignment="1">
      <alignment horizont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1"/>
  <sheetViews>
    <sheetView tabSelected="1" zoomScale="75" zoomScaleNormal="75" workbookViewId="0">
      <selection activeCell="F18" sqref="F18"/>
    </sheetView>
  </sheetViews>
  <sheetFormatPr defaultRowHeight="15" x14ac:dyDescent="0.25"/>
  <cols>
    <col min="1" max="1" width="53.42578125" style="101" customWidth="1"/>
    <col min="2" max="2" width="21.42578125" customWidth="1"/>
    <col min="3" max="3" width="16.5703125" customWidth="1"/>
    <col min="4" max="4" width="24.85546875" customWidth="1"/>
  </cols>
  <sheetData>
    <row r="1" spans="1:5" ht="36" customHeight="1" x14ac:dyDescent="0.3">
      <c r="A1" s="1" t="s">
        <v>0</v>
      </c>
      <c r="B1" s="1"/>
      <c r="C1" s="1"/>
      <c r="D1" s="1"/>
    </row>
    <row r="2" spans="1:5" ht="60.75" customHeight="1" x14ac:dyDescent="0.3">
      <c r="A2" s="2" t="s">
        <v>1</v>
      </c>
      <c r="B2" s="2"/>
      <c r="C2" s="2"/>
      <c r="D2" s="2"/>
      <c r="E2" s="3"/>
    </row>
    <row r="3" spans="1:5" ht="19.5" thickBot="1" x14ac:dyDescent="0.35">
      <c r="A3" s="4" t="s">
        <v>2</v>
      </c>
      <c r="B3" s="4"/>
      <c r="C3" s="4"/>
      <c r="D3" s="4"/>
    </row>
    <row r="4" spans="1:5" ht="19.5" thickBot="1" x14ac:dyDescent="0.3">
      <c r="A4" s="5" t="s">
        <v>3</v>
      </c>
      <c r="B4" s="6" t="s">
        <v>4</v>
      </c>
      <c r="C4" s="7"/>
      <c r="D4" s="8"/>
    </row>
    <row r="5" spans="1:5" ht="19.5" thickBot="1" x14ac:dyDescent="0.35">
      <c r="A5" s="9" t="s">
        <v>5</v>
      </c>
      <c r="B5" s="10" t="s">
        <v>6</v>
      </c>
      <c r="C5" s="10" t="s">
        <v>7</v>
      </c>
      <c r="D5" s="11" t="s">
        <v>8</v>
      </c>
    </row>
    <row r="6" spans="1:5" ht="37.5" customHeight="1" thickBot="1" x14ac:dyDescent="0.35">
      <c r="A6" s="12" t="s">
        <v>9</v>
      </c>
      <c r="B6" s="13"/>
      <c r="C6" s="13"/>
      <c r="D6" s="14"/>
    </row>
    <row r="7" spans="1:5" s="18" customFormat="1" ht="19.5" thickBot="1" x14ac:dyDescent="0.35">
      <c r="A7" s="15" t="s">
        <v>10</v>
      </c>
      <c r="B7" s="16">
        <v>8263</v>
      </c>
      <c r="C7" s="16">
        <v>8263</v>
      </c>
      <c r="D7" s="17">
        <f>C7/B7*100</f>
        <v>100</v>
      </c>
    </row>
    <row r="8" spans="1:5" ht="19.5" thickBot="1" x14ac:dyDescent="0.35">
      <c r="A8" s="15" t="s">
        <v>11</v>
      </c>
      <c r="B8" s="19">
        <f>B7/8000*100</f>
        <v>103.28749999999999</v>
      </c>
      <c r="C8" s="19">
        <f>C7/8000*100</f>
        <v>103.28749999999999</v>
      </c>
      <c r="D8" s="11" t="s">
        <v>12</v>
      </c>
    </row>
    <row r="9" spans="1:5" ht="46.5" customHeight="1" thickBot="1" x14ac:dyDescent="0.35">
      <c r="A9" s="15" t="s">
        <v>13</v>
      </c>
      <c r="B9" s="16">
        <v>38560</v>
      </c>
      <c r="C9" s="10">
        <v>38560</v>
      </c>
      <c r="D9" s="19">
        <f>C9/B9*100</f>
        <v>100</v>
      </c>
    </row>
    <row r="10" spans="1:5" ht="19.5" thickBot="1" x14ac:dyDescent="0.35">
      <c r="A10" s="15" t="s">
        <v>11</v>
      </c>
      <c r="B10" s="19">
        <f>B9/38210*100</f>
        <v>100.91599057838263</v>
      </c>
      <c r="C10" s="19">
        <f>C9/38210*100</f>
        <v>100.91599057838263</v>
      </c>
      <c r="D10" s="11" t="s">
        <v>12</v>
      </c>
    </row>
    <row r="11" spans="1:5" ht="37.5" customHeight="1" thickBot="1" x14ac:dyDescent="0.35">
      <c r="A11" s="12" t="s">
        <v>14</v>
      </c>
      <c r="B11" s="13"/>
      <c r="C11" s="13"/>
      <c r="D11" s="14"/>
    </row>
    <row r="12" spans="1:5" ht="19.5" thickBot="1" x14ac:dyDescent="0.35">
      <c r="A12" s="15" t="s">
        <v>15</v>
      </c>
      <c r="B12" s="10">
        <v>54.65</v>
      </c>
      <c r="C12" s="20">
        <v>57.9</v>
      </c>
      <c r="D12" s="17">
        <f>C12/B12*100</f>
        <v>105.9469350411711</v>
      </c>
    </row>
    <row r="13" spans="1:5" ht="19.5" thickBot="1" x14ac:dyDescent="0.35">
      <c r="A13" s="15" t="s">
        <v>11</v>
      </c>
      <c r="B13" s="19">
        <f>B12/53.9*100</f>
        <v>101.39146567717997</v>
      </c>
      <c r="C13" s="21">
        <f>C12/54.65*100</f>
        <v>105.9469350411711</v>
      </c>
      <c r="D13" s="11" t="s">
        <v>12</v>
      </c>
    </row>
    <row r="14" spans="1:5" ht="19.5" thickBot="1" x14ac:dyDescent="0.35">
      <c r="A14" s="15" t="s">
        <v>16</v>
      </c>
      <c r="B14" s="10">
        <v>1360</v>
      </c>
      <c r="C14" s="22">
        <v>2009</v>
      </c>
      <c r="D14" s="17">
        <f>C14/B14*100</f>
        <v>147.72058823529412</v>
      </c>
    </row>
    <row r="15" spans="1:5" ht="19.5" thickBot="1" x14ac:dyDescent="0.35">
      <c r="A15" s="15" t="s">
        <v>11</v>
      </c>
      <c r="B15" s="19">
        <f>B14/1296*100</f>
        <v>104.93827160493827</v>
      </c>
      <c r="C15" s="21">
        <f>C14/1360*100</f>
        <v>147.72058823529412</v>
      </c>
      <c r="D15" s="11" t="s">
        <v>12</v>
      </c>
    </row>
    <row r="16" spans="1:5" ht="19.5" thickBot="1" x14ac:dyDescent="0.35">
      <c r="A16" s="15" t="s">
        <v>17</v>
      </c>
      <c r="B16" s="10">
        <v>101</v>
      </c>
      <c r="C16" s="22">
        <v>80</v>
      </c>
      <c r="D16" s="17">
        <f>C16/B16*100</f>
        <v>79.207920792079207</v>
      </c>
    </row>
    <row r="17" spans="1:4" ht="19.5" thickBot="1" x14ac:dyDescent="0.35">
      <c r="A17" s="15" t="s">
        <v>11</v>
      </c>
      <c r="B17" s="19">
        <f>B16/101*100</f>
        <v>100</v>
      </c>
      <c r="C17" s="21">
        <f>C16/101*100</f>
        <v>79.207920792079207</v>
      </c>
      <c r="D17" s="11" t="s">
        <v>12</v>
      </c>
    </row>
    <row r="18" spans="1:4" ht="19.5" thickBot="1" x14ac:dyDescent="0.35">
      <c r="A18" s="15" t="s">
        <v>18</v>
      </c>
      <c r="B18" s="10">
        <v>1.8</v>
      </c>
      <c r="C18" s="22">
        <v>1.81</v>
      </c>
      <c r="D18" s="17">
        <f>C18/B18*100</f>
        <v>100.55555555555556</v>
      </c>
    </row>
    <row r="19" spans="1:4" ht="19.5" thickBot="1" x14ac:dyDescent="0.35">
      <c r="A19" s="15" t="s">
        <v>11</v>
      </c>
      <c r="B19" s="19">
        <f>B18/1.8*100</f>
        <v>100</v>
      </c>
      <c r="C19" s="21">
        <f>C18/1.8*100</f>
        <v>100.55555555555556</v>
      </c>
      <c r="D19" s="11" t="s">
        <v>12</v>
      </c>
    </row>
    <row r="20" spans="1:4" ht="19.5" thickBot="1" x14ac:dyDescent="0.35">
      <c r="A20" s="12" t="s">
        <v>19</v>
      </c>
      <c r="B20" s="13"/>
      <c r="C20" s="13"/>
      <c r="D20" s="14"/>
    </row>
    <row r="21" spans="1:4" s="25" customFormat="1" ht="38.25" thickBot="1" x14ac:dyDescent="0.35">
      <c r="A21" s="23" t="s">
        <v>20</v>
      </c>
      <c r="B21" s="10">
        <v>656420</v>
      </c>
      <c r="C21" s="22">
        <v>751600</v>
      </c>
      <c r="D21" s="24">
        <f>C21/B21*100</f>
        <v>114.49986289266019</v>
      </c>
    </row>
    <row r="22" spans="1:4" ht="19.5" thickBot="1" x14ac:dyDescent="0.35">
      <c r="A22" s="15" t="s">
        <v>21</v>
      </c>
      <c r="B22" s="19">
        <f>B21/654200*100</f>
        <v>100.33934576582084</v>
      </c>
      <c r="C22" s="21">
        <f>C21/656420*100</f>
        <v>114.49986289266019</v>
      </c>
      <c r="D22" s="11" t="s">
        <v>12</v>
      </c>
    </row>
    <row r="23" spans="1:4" ht="38.25" thickBot="1" x14ac:dyDescent="0.35">
      <c r="A23" s="15" t="s">
        <v>22</v>
      </c>
      <c r="B23" s="10"/>
      <c r="C23" s="22"/>
      <c r="D23" s="11"/>
    </row>
    <row r="24" spans="1:4" ht="19.5" thickBot="1" x14ac:dyDescent="0.35">
      <c r="A24" s="15" t="s">
        <v>23</v>
      </c>
      <c r="B24" s="26">
        <v>19.8</v>
      </c>
      <c r="C24" s="22">
        <v>20.399999999999999</v>
      </c>
      <c r="D24" s="24">
        <f>C24/B24*100</f>
        <v>103.03030303030303</v>
      </c>
    </row>
    <row r="25" spans="1:4" ht="19.5" thickBot="1" x14ac:dyDescent="0.35">
      <c r="A25" s="15" t="s">
        <v>11</v>
      </c>
      <c r="B25" s="24">
        <f>B24/17.4*100</f>
        <v>113.79310344827587</v>
      </c>
      <c r="C25" s="21">
        <f>C24/B24*100</f>
        <v>103.03030303030303</v>
      </c>
      <c r="D25" s="27" t="s">
        <v>12</v>
      </c>
    </row>
    <row r="26" spans="1:4" ht="19.5" thickBot="1" x14ac:dyDescent="0.35">
      <c r="A26" s="28" t="s">
        <v>24</v>
      </c>
      <c r="B26" s="26">
        <v>4.7</v>
      </c>
      <c r="C26" s="22">
        <v>10</v>
      </c>
      <c r="D26" s="24">
        <f>C26/B26*100</f>
        <v>212.7659574468085</v>
      </c>
    </row>
    <row r="27" spans="1:4" ht="19.5" thickBot="1" x14ac:dyDescent="0.35">
      <c r="A27" s="15" t="s">
        <v>11</v>
      </c>
      <c r="B27" s="24">
        <f>B26/4.1*100</f>
        <v>114.63414634146343</v>
      </c>
      <c r="C27" s="21">
        <f>C26/B26*100</f>
        <v>212.7659574468085</v>
      </c>
      <c r="D27" s="27" t="s">
        <v>12</v>
      </c>
    </row>
    <row r="28" spans="1:4" ht="19.5" thickBot="1" x14ac:dyDescent="0.35">
      <c r="A28" s="28" t="s">
        <v>25</v>
      </c>
      <c r="B28" s="26">
        <v>26.5</v>
      </c>
      <c r="C28" s="22">
        <v>0</v>
      </c>
      <c r="D28" s="24">
        <f>C28/B28*100</f>
        <v>0</v>
      </c>
    </row>
    <row r="29" spans="1:4" ht="19.5" thickBot="1" x14ac:dyDescent="0.35">
      <c r="A29" s="15" t="s">
        <v>11</v>
      </c>
      <c r="B29" s="24">
        <f>B28/25.1*100</f>
        <v>105.57768924302789</v>
      </c>
      <c r="C29" s="22">
        <v>0</v>
      </c>
      <c r="D29" s="27">
        <v>0</v>
      </c>
    </row>
    <row r="30" spans="1:4" ht="19.5" thickBot="1" x14ac:dyDescent="0.35">
      <c r="A30" s="15" t="s">
        <v>26</v>
      </c>
      <c r="B30" s="26">
        <v>1.95</v>
      </c>
      <c r="C30" s="22">
        <v>1.8</v>
      </c>
      <c r="D30" s="24">
        <v>92.3</v>
      </c>
    </row>
    <row r="31" spans="1:4" ht="19.5" thickBot="1" x14ac:dyDescent="0.35">
      <c r="A31" s="15" t="s">
        <v>11</v>
      </c>
      <c r="B31" s="24">
        <f>B30/1.8*100</f>
        <v>108.33333333333333</v>
      </c>
      <c r="C31" s="21">
        <f>C30/B30*100</f>
        <v>92.307692307692307</v>
      </c>
      <c r="D31" s="27">
        <v>0</v>
      </c>
    </row>
    <row r="32" spans="1:4" ht="19.5" thickBot="1" x14ac:dyDescent="0.35">
      <c r="A32" s="15" t="s">
        <v>27</v>
      </c>
      <c r="B32" s="20">
        <v>0.7</v>
      </c>
      <c r="C32" s="22">
        <v>1.2</v>
      </c>
      <c r="D32" s="24">
        <f>C32/B32*100</f>
        <v>171.42857142857144</v>
      </c>
    </row>
    <row r="33" spans="1:4" ht="19.5" thickBot="1" x14ac:dyDescent="0.35">
      <c r="A33" s="15" t="s">
        <v>11</v>
      </c>
      <c r="B33" s="24">
        <f>B32/0.7*100</f>
        <v>100</v>
      </c>
      <c r="C33" s="21">
        <f>C32/B32*100</f>
        <v>171.42857142857144</v>
      </c>
      <c r="D33" s="24">
        <v>0</v>
      </c>
    </row>
    <row r="34" spans="1:4" ht="19.5" thickBot="1" x14ac:dyDescent="0.35">
      <c r="A34" s="23" t="s">
        <v>28</v>
      </c>
      <c r="B34" s="26">
        <v>1.9</v>
      </c>
      <c r="C34" s="22">
        <v>1.7</v>
      </c>
      <c r="D34" s="24">
        <f>C34/B34*100</f>
        <v>89.473684210526315</v>
      </c>
    </row>
    <row r="35" spans="1:4" ht="19.5" thickBot="1" x14ac:dyDescent="0.35">
      <c r="A35" s="23" t="s">
        <v>11</v>
      </c>
      <c r="B35" s="24">
        <f>B34/1.8*100</f>
        <v>105.55555555555556</v>
      </c>
      <c r="C35" s="22">
        <v>89.5</v>
      </c>
      <c r="D35" s="27">
        <v>0</v>
      </c>
    </row>
    <row r="36" spans="1:4" ht="19.5" thickBot="1" x14ac:dyDescent="0.35">
      <c r="A36" s="15" t="s">
        <v>29</v>
      </c>
      <c r="B36" s="26">
        <v>1.9</v>
      </c>
      <c r="C36" s="22">
        <v>1.4450000000000001</v>
      </c>
      <c r="D36" s="24">
        <f>C36/B36*100</f>
        <v>76.05263157894737</v>
      </c>
    </row>
    <row r="37" spans="1:4" ht="19.5" thickBot="1" x14ac:dyDescent="0.35">
      <c r="A37" s="15" t="s">
        <v>11</v>
      </c>
      <c r="B37" s="24">
        <f>B36/1.5*100</f>
        <v>126.66666666666666</v>
      </c>
      <c r="C37" s="22">
        <v>76.099999999999994</v>
      </c>
      <c r="D37" s="27">
        <v>0</v>
      </c>
    </row>
    <row r="38" spans="1:4" ht="19.5" thickBot="1" x14ac:dyDescent="0.35">
      <c r="A38" s="15" t="s">
        <v>30</v>
      </c>
      <c r="B38" s="20">
        <v>0.189</v>
      </c>
      <c r="C38" s="22">
        <v>0.15</v>
      </c>
      <c r="D38" s="24">
        <f>C38/B38*100</f>
        <v>79.365079365079367</v>
      </c>
    </row>
    <row r="39" spans="1:4" ht="19.5" thickBot="1" x14ac:dyDescent="0.35">
      <c r="A39" s="15" t="s">
        <v>11</v>
      </c>
      <c r="B39" s="29">
        <f>B38/0.15*100</f>
        <v>126</v>
      </c>
      <c r="C39" s="20">
        <v>79.400000000000006</v>
      </c>
      <c r="D39" s="11">
        <v>0</v>
      </c>
    </row>
    <row r="40" spans="1:4" s="32" customFormat="1" ht="19.5" thickBot="1" x14ac:dyDescent="0.35">
      <c r="A40" s="30" t="s">
        <v>31</v>
      </c>
      <c r="B40" s="22">
        <v>1.1097999999999999</v>
      </c>
      <c r="C40" s="22">
        <v>0.86</v>
      </c>
      <c r="D40" s="31">
        <f>C40/B40*100</f>
        <v>77.491439899080916</v>
      </c>
    </row>
    <row r="41" spans="1:4" ht="19.5" thickBot="1" x14ac:dyDescent="0.3">
      <c r="A41" s="15" t="s">
        <v>11</v>
      </c>
      <c r="B41" s="33">
        <v>109.9</v>
      </c>
      <c r="C41" s="33">
        <v>100</v>
      </c>
      <c r="D41" s="11" t="s">
        <v>12</v>
      </c>
    </row>
    <row r="42" spans="1:4" ht="19.5" thickBot="1" x14ac:dyDescent="0.35">
      <c r="A42" s="15" t="s">
        <v>32</v>
      </c>
      <c r="B42" s="10"/>
      <c r="C42" s="10"/>
      <c r="D42" s="11"/>
    </row>
    <row r="43" spans="1:4" ht="38.25" thickBot="1" x14ac:dyDescent="0.35">
      <c r="A43" s="28" t="s">
        <v>33</v>
      </c>
      <c r="B43" s="20">
        <v>0.28000000000000003</v>
      </c>
      <c r="C43" s="20">
        <v>0.23</v>
      </c>
      <c r="D43" s="19">
        <f>C43/B43*100</f>
        <v>82.142857142857139</v>
      </c>
    </row>
    <row r="44" spans="1:4" ht="19.5" thickBot="1" x14ac:dyDescent="0.35">
      <c r="A44" s="15" t="s">
        <v>11</v>
      </c>
      <c r="B44" s="29">
        <f>B43/0.28*100</f>
        <v>100</v>
      </c>
      <c r="C44" s="20">
        <v>79</v>
      </c>
      <c r="D44" s="11" t="s">
        <v>12</v>
      </c>
    </row>
    <row r="45" spans="1:4" ht="19.5" thickBot="1" x14ac:dyDescent="0.35">
      <c r="A45" s="28" t="s">
        <v>34</v>
      </c>
      <c r="B45" s="20">
        <v>2.98E-2</v>
      </c>
      <c r="C45" s="20">
        <v>2.5000000000000001E-2</v>
      </c>
      <c r="D45" s="17">
        <f>C45/B45*100</f>
        <v>83.892617449664428</v>
      </c>
    </row>
    <row r="46" spans="1:4" ht="19.5" thickBot="1" x14ac:dyDescent="0.35">
      <c r="A46" s="15" t="s">
        <v>11</v>
      </c>
      <c r="B46" s="29">
        <f>B45/0.0298*100</f>
        <v>100</v>
      </c>
      <c r="C46" s="20">
        <v>69</v>
      </c>
      <c r="D46" s="11" t="s">
        <v>12</v>
      </c>
    </row>
    <row r="47" spans="1:4" ht="19.5" thickBot="1" x14ac:dyDescent="0.35">
      <c r="A47" s="28" t="s">
        <v>35</v>
      </c>
      <c r="B47" s="20">
        <v>0.8</v>
      </c>
      <c r="C47" s="20">
        <v>0.6</v>
      </c>
      <c r="D47" s="17">
        <f>C47/B47*100</f>
        <v>74.999999999999986</v>
      </c>
    </row>
    <row r="48" spans="1:4" ht="19.5" thickBot="1" x14ac:dyDescent="0.35">
      <c r="A48" s="15" t="s">
        <v>11</v>
      </c>
      <c r="B48" s="29">
        <f>B47/0.7*100</f>
        <v>114.28571428571431</v>
      </c>
      <c r="C48" s="20">
        <v>79</v>
      </c>
      <c r="D48" s="11" t="s">
        <v>12</v>
      </c>
    </row>
    <row r="49" spans="1:4" ht="19.5" thickBot="1" x14ac:dyDescent="0.35">
      <c r="A49" s="15" t="s">
        <v>36</v>
      </c>
      <c r="B49" s="20">
        <v>0.7</v>
      </c>
      <c r="C49" s="20">
        <v>0.6</v>
      </c>
      <c r="D49" s="17">
        <f>C49/B49*100</f>
        <v>85.714285714285722</v>
      </c>
    </row>
    <row r="50" spans="1:4" ht="19.5" thickBot="1" x14ac:dyDescent="0.35">
      <c r="A50" s="15" t="s">
        <v>11</v>
      </c>
      <c r="B50" s="29">
        <f>B49/0.6*100</f>
        <v>116.66666666666667</v>
      </c>
      <c r="C50" s="20">
        <v>100</v>
      </c>
      <c r="D50" s="11" t="s">
        <v>12</v>
      </c>
    </row>
    <row r="51" spans="1:4" ht="19.5" thickBot="1" x14ac:dyDescent="0.35">
      <c r="A51" s="15" t="s">
        <v>35</v>
      </c>
      <c r="B51" s="20">
        <v>0.7</v>
      </c>
      <c r="C51" s="20">
        <v>0.6</v>
      </c>
      <c r="D51" s="17">
        <f>C51/B51*100</f>
        <v>85.714285714285722</v>
      </c>
    </row>
    <row r="52" spans="1:4" ht="19.5" thickBot="1" x14ac:dyDescent="0.35">
      <c r="A52" s="15" t="s">
        <v>11</v>
      </c>
      <c r="B52" s="29">
        <f>B51/0.6*100</f>
        <v>116.66666666666667</v>
      </c>
      <c r="C52" s="20">
        <v>100</v>
      </c>
      <c r="D52" s="11" t="s">
        <v>12</v>
      </c>
    </row>
    <row r="53" spans="1:4" ht="19.5" thickBot="1" x14ac:dyDescent="0.35">
      <c r="A53" s="15" t="s">
        <v>37</v>
      </c>
      <c r="B53" s="20">
        <v>3.7</v>
      </c>
      <c r="C53" s="20">
        <v>2.8</v>
      </c>
      <c r="D53" s="17">
        <f>C53/B53*100</f>
        <v>75.675675675675663</v>
      </c>
    </row>
    <row r="54" spans="1:4" ht="19.5" thickBot="1" x14ac:dyDescent="0.35">
      <c r="A54" s="15" t="s">
        <v>11</v>
      </c>
      <c r="B54" s="29">
        <f>B53/3.3*100</f>
        <v>112.12121212121214</v>
      </c>
      <c r="C54" s="20">
        <v>80</v>
      </c>
      <c r="D54" s="11" t="s">
        <v>12</v>
      </c>
    </row>
    <row r="55" spans="1:4" ht="58.5" customHeight="1" thickBot="1" x14ac:dyDescent="0.35">
      <c r="A55" s="34" t="s">
        <v>38</v>
      </c>
      <c r="B55" s="35">
        <v>996</v>
      </c>
      <c r="C55" s="36">
        <v>966</v>
      </c>
      <c r="D55" s="19">
        <f>C55/B55*100</f>
        <v>96.98795180722891</v>
      </c>
    </row>
    <row r="56" spans="1:4" ht="6" hidden="1" customHeight="1" x14ac:dyDescent="0.25">
      <c r="A56" s="37"/>
      <c r="B56" s="38"/>
      <c r="C56" s="39"/>
      <c r="D56" s="40">
        <f>C55/B55*100</f>
        <v>96.98795180722891</v>
      </c>
    </row>
    <row r="57" spans="1:4" ht="19.5" thickBot="1" x14ac:dyDescent="0.35">
      <c r="A57" s="41" t="s">
        <v>11</v>
      </c>
      <c r="B57" s="42">
        <f>B55/992*100</f>
        <v>100.40322580645163</v>
      </c>
      <c r="C57" s="43">
        <v>96.9</v>
      </c>
      <c r="D57" s="44" t="s">
        <v>12</v>
      </c>
    </row>
    <row r="58" spans="1:4" s="49" customFormat="1" ht="38.25" thickBot="1" x14ac:dyDescent="0.35">
      <c r="A58" s="45" t="s">
        <v>39</v>
      </c>
      <c r="B58" s="46">
        <v>109</v>
      </c>
      <c r="C58" s="47">
        <v>96</v>
      </c>
      <c r="D58" s="48">
        <f>C58/B58*100</f>
        <v>88.073394495412856</v>
      </c>
    </row>
    <row r="59" spans="1:4" ht="19.5" thickBot="1" x14ac:dyDescent="0.35">
      <c r="A59" s="15" t="s">
        <v>11</v>
      </c>
      <c r="B59" s="10">
        <v>103.8</v>
      </c>
      <c r="C59" s="22">
        <v>88.1</v>
      </c>
      <c r="D59" s="11" t="s">
        <v>12</v>
      </c>
    </row>
    <row r="60" spans="1:4" ht="57" thickBot="1" x14ac:dyDescent="0.35">
      <c r="A60" s="15" t="s">
        <v>40</v>
      </c>
      <c r="B60" s="10">
        <v>0</v>
      </c>
      <c r="C60" s="22">
        <v>0</v>
      </c>
      <c r="D60" s="10">
        <v>0</v>
      </c>
    </row>
    <row r="61" spans="1:4" ht="19.5" thickBot="1" x14ac:dyDescent="0.35">
      <c r="A61" s="15" t="s">
        <v>41</v>
      </c>
      <c r="B61" s="10">
        <v>45</v>
      </c>
      <c r="C61" s="22">
        <v>0</v>
      </c>
      <c r="D61" s="17">
        <f>C61/B61*100</f>
        <v>0</v>
      </c>
    </row>
    <row r="62" spans="1:4" ht="19.5" thickBot="1" x14ac:dyDescent="0.35">
      <c r="A62" s="15" t="s">
        <v>11</v>
      </c>
      <c r="B62" s="19">
        <v>1.6</v>
      </c>
      <c r="C62" s="22">
        <v>0</v>
      </c>
      <c r="D62" s="11" t="s">
        <v>12</v>
      </c>
    </row>
    <row r="63" spans="1:4" ht="19.5" thickBot="1" x14ac:dyDescent="0.35">
      <c r="A63" s="15" t="s">
        <v>42</v>
      </c>
      <c r="B63" s="10">
        <v>1100</v>
      </c>
      <c r="C63" s="20">
        <v>989</v>
      </c>
      <c r="D63" s="17">
        <f>C63/B63*100</f>
        <v>89.909090909090907</v>
      </c>
    </row>
    <row r="64" spans="1:4" ht="19.5" thickBot="1" x14ac:dyDescent="0.35">
      <c r="A64" s="15" t="s">
        <v>11</v>
      </c>
      <c r="B64" s="19">
        <f>B63/722*100</f>
        <v>152.35457063711914</v>
      </c>
      <c r="C64" s="29">
        <f>C63/B63*100</f>
        <v>89.909090909090907</v>
      </c>
      <c r="D64" s="11" t="s">
        <v>12</v>
      </c>
    </row>
    <row r="65" spans="1:4" ht="19.5" thickBot="1" x14ac:dyDescent="0.35">
      <c r="A65" s="15" t="s">
        <v>43</v>
      </c>
      <c r="B65" s="10">
        <v>39</v>
      </c>
      <c r="C65" s="20">
        <v>33.6</v>
      </c>
      <c r="D65" s="17">
        <f>C65/B65*100</f>
        <v>86.15384615384616</v>
      </c>
    </row>
    <row r="66" spans="1:4" ht="19.5" thickBot="1" x14ac:dyDescent="0.35">
      <c r="A66" s="15" t="s">
        <v>11</v>
      </c>
      <c r="B66" s="19">
        <f>B65/32.8*100</f>
        <v>118.90243902439026</v>
      </c>
      <c r="C66" s="29">
        <f>C65/B65*100</f>
        <v>86.15384615384616</v>
      </c>
      <c r="D66" s="11" t="s">
        <v>12</v>
      </c>
    </row>
    <row r="67" spans="1:4" ht="19.5" thickBot="1" x14ac:dyDescent="0.35">
      <c r="A67" s="50" t="s">
        <v>44</v>
      </c>
      <c r="B67" s="51"/>
      <c r="C67" s="51"/>
      <c r="D67" s="14"/>
    </row>
    <row r="68" spans="1:4" s="55" customFormat="1" ht="78.75" customHeight="1" thickBot="1" x14ac:dyDescent="0.35">
      <c r="A68" s="52" t="s">
        <v>45</v>
      </c>
      <c r="B68" s="53">
        <v>20000</v>
      </c>
      <c r="C68" s="54">
        <v>23920</v>
      </c>
      <c r="D68" s="19">
        <f>C68/B68*100</f>
        <v>119.6</v>
      </c>
    </row>
    <row r="69" spans="1:4" ht="18.75" hidden="1" customHeight="1" x14ac:dyDescent="0.25">
      <c r="A69" s="56"/>
      <c r="B69" s="39"/>
      <c r="C69" s="57"/>
      <c r="D69" s="58"/>
    </row>
    <row r="70" spans="1:4" ht="19.5" hidden="1" customHeight="1" x14ac:dyDescent="0.25">
      <c r="A70" s="59"/>
      <c r="B70" s="60"/>
      <c r="C70" s="61"/>
      <c r="D70" s="11">
        <v>4.2</v>
      </c>
    </row>
    <row r="71" spans="1:4" ht="34.5" customHeight="1" thickBot="1" x14ac:dyDescent="0.35">
      <c r="A71" s="62" t="s">
        <v>46</v>
      </c>
      <c r="B71" s="63">
        <v>100</v>
      </c>
      <c r="C71" s="64">
        <v>49.5</v>
      </c>
      <c r="D71" s="10" t="s">
        <v>12</v>
      </c>
    </row>
    <row r="72" spans="1:4" ht="64.5" customHeight="1" thickBot="1" x14ac:dyDescent="0.35">
      <c r="A72" s="15" t="s">
        <v>47</v>
      </c>
      <c r="B72" s="10">
        <v>65845</v>
      </c>
      <c r="C72" s="20">
        <v>53460</v>
      </c>
      <c r="D72" s="19">
        <f>C72/B72*100</f>
        <v>81.190675070240715</v>
      </c>
    </row>
    <row r="73" spans="1:4" ht="38.25" thickBot="1" x14ac:dyDescent="0.35">
      <c r="A73" s="15" t="s">
        <v>46</v>
      </c>
      <c r="B73" s="19">
        <f>B72/65412*100</f>
        <v>100.66195805051062</v>
      </c>
      <c r="C73" s="19">
        <f>C72/B72*100</f>
        <v>81.190675070240715</v>
      </c>
      <c r="D73" s="10" t="s">
        <v>12</v>
      </c>
    </row>
    <row r="74" spans="1:4" ht="18.75" x14ac:dyDescent="0.3">
      <c r="A74" s="50"/>
      <c r="B74" s="51"/>
      <c r="C74" s="51"/>
      <c r="D74" s="65"/>
    </row>
    <row r="75" spans="1:4" ht="19.5" thickBot="1" x14ac:dyDescent="0.35">
      <c r="A75" s="66" t="s">
        <v>48</v>
      </c>
      <c r="B75" s="67"/>
      <c r="C75" s="67"/>
      <c r="D75" s="68"/>
    </row>
    <row r="76" spans="1:4" ht="38.25" thickBot="1" x14ac:dyDescent="0.35">
      <c r="A76" s="15" t="s">
        <v>49</v>
      </c>
      <c r="B76" s="10">
        <v>879150</v>
      </c>
      <c r="C76" s="20">
        <v>1027098</v>
      </c>
      <c r="D76" s="19">
        <f>C76/B76*100</f>
        <v>116.82852755502473</v>
      </c>
    </row>
    <row r="77" spans="1:4" ht="38.25" thickBot="1" x14ac:dyDescent="0.35">
      <c r="A77" s="15" t="s">
        <v>50</v>
      </c>
      <c r="B77" s="19">
        <f>B76/877201*100</f>
        <v>100.22218396923851</v>
      </c>
      <c r="C77" s="19">
        <f>C76/B76*100</f>
        <v>116.82852755502473</v>
      </c>
      <c r="D77" s="10" t="s">
        <v>12</v>
      </c>
    </row>
    <row r="78" spans="1:4" ht="19.5" thickBot="1" x14ac:dyDescent="0.35">
      <c r="A78" s="12" t="s">
        <v>51</v>
      </c>
      <c r="B78" s="13"/>
      <c r="C78" s="13"/>
      <c r="D78" s="14"/>
    </row>
    <row r="79" spans="1:4" ht="38.25" thickBot="1" x14ac:dyDescent="0.35">
      <c r="A79" s="15" t="s">
        <v>52</v>
      </c>
      <c r="B79" s="26">
        <v>477563</v>
      </c>
      <c r="C79" s="26">
        <v>364400</v>
      </c>
      <c r="D79" s="19">
        <f>C79/B79*100</f>
        <v>76.304068782548057</v>
      </c>
    </row>
    <row r="80" spans="1:4" ht="38.25" thickBot="1" x14ac:dyDescent="0.35">
      <c r="A80" s="15" t="s">
        <v>46</v>
      </c>
      <c r="B80" s="19">
        <f>B79/477000*100</f>
        <v>100.11802935010483</v>
      </c>
      <c r="C80" s="10">
        <v>76.3</v>
      </c>
      <c r="D80" s="10" t="s">
        <v>12</v>
      </c>
    </row>
    <row r="81" spans="1:4" ht="38.25" thickBot="1" x14ac:dyDescent="0.35">
      <c r="A81" s="15" t="s">
        <v>53</v>
      </c>
      <c r="B81" s="10">
        <v>11785</v>
      </c>
      <c r="C81" s="10">
        <v>17700</v>
      </c>
      <c r="D81" s="19">
        <f>C81/B81*100</f>
        <v>150.19092066185829</v>
      </c>
    </row>
    <row r="82" spans="1:4" ht="38.25" thickBot="1" x14ac:dyDescent="0.35">
      <c r="A82" s="15" t="s">
        <v>46</v>
      </c>
      <c r="B82" s="19">
        <f>B81/11700*100</f>
        <v>100.72649572649573</v>
      </c>
      <c r="C82" s="10">
        <v>106.6</v>
      </c>
      <c r="D82" s="10" t="s">
        <v>12</v>
      </c>
    </row>
    <row r="83" spans="1:4" ht="38.25" thickBot="1" x14ac:dyDescent="0.35">
      <c r="A83" s="15" t="s">
        <v>54</v>
      </c>
      <c r="B83" s="10">
        <v>37896</v>
      </c>
      <c r="C83" s="10">
        <v>37900</v>
      </c>
      <c r="D83" s="19">
        <f>C83/B83*100</f>
        <v>100.01055520371543</v>
      </c>
    </row>
    <row r="84" spans="1:4" ht="38.25" thickBot="1" x14ac:dyDescent="0.35">
      <c r="A84" s="15" t="s">
        <v>46</v>
      </c>
      <c r="B84" s="19">
        <f>B83/37500*100</f>
        <v>101.05599999999998</v>
      </c>
      <c r="C84" s="10">
        <v>101.9</v>
      </c>
      <c r="D84" s="10" t="s">
        <v>12</v>
      </c>
    </row>
    <row r="85" spans="1:4" ht="37.5" customHeight="1" thickBot="1" x14ac:dyDescent="0.35">
      <c r="A85" s="12" t="s">
        <v>55</v>
      </c>
      <c r="B85" s="13"/>
      <c r="C85" s="13"/>
      <c r="D85" s="14"/>
    </row>
    <row r="86" spans="1:4" ht="56.25" x14ac:dyDescent="0.3">
      <c r="A86" s="69" t="s">
        <v>56</v>
      </c>
      <c r="B86" s="70">
        <v>37</v>
      </c>
      <c r="C86" s="70">
        <v>37.799999999999997</v>
      </c>
      <c r="D86" s="71">
        <f>C86/B86*100</f>
        <v>102.16216216216216</v>
      </c>
    </row>
    <row r="87" spans="1:4" ht="116.25" customHeight="1" x14ac:dyDescent="0.3">
      <c r="A87" s="72" t="s">
        <v>57</v>
      </c>
      <c r="B87" s="73">
        <v>29.4</v>
      </c>
      <c r="C87" s="73">
        <v>31.6</v>
      </c>
      <c r="D87" s="74"/>
    </row>
    <row r="88" spans="1:4" ht="19.5" hidden="1" customHeight="1" x14ac:dyDescent="0.25">
      <c r="A88" s="75"/>
      <c r="B88" s="76"/>
      <c r="C88" s="76"/>
      <c r="D88" s="77"/>
    </row>
    <row r="89" spans="1:4" ht="19.5" hidden="1" customHeight="1" x14ac:dyDescent="0.25">
      <c r="A89" s="75"/>
      <c r="B89" s="76"/>
      <c r="C89" s="76"/>
      <c r="D89" s="78">
        <v>103.9</v>
      </c>
    </row>
    <row r="90" spans="1:4" ht="112.5" customHeight="1" x14ac:dyDescent="0.3">
      <c r="A90" s="75" t="s">
        <v>58</v>
      </c>
      <c r="B90" s="79"/>
      <c r="C90" s="80"/>
      <c r="D90" s="81"/>
    </row>
    <row r="91" spans="1:4" ht="1.5" customHeight="1" thickBot="1" x14ac:dyDescent="0.35">
      <c r="A91" s="82"/>
      <c r="B91" s="83"/>
      <c r="C91" s="84"/>
      <c r="D91" s="85">
        <v>5.7</v>
      </c>
    </row>
    <row r="92" spans="1:4" ht="19.5" thickBot="1" x14ac:dyDescent="0.35">
      <c r="A92" s="66" t="s">
        <v>59</v>
      </c>
      <c r="B92" s="67"/>
      <c r="C92" s="67"/>
      <c r="D92" s="68"/>
    </row>
    <row r="93" spans="1:4" ht="19.5" thickBot="1" x14ac:dyDescent="0.35">
      <c r="A93" s="15" t="s">
        <v>60</v>
      </c>
      <c r="B93" s="10">
        <v>880123</v>
      </c>
      <c r="C93" s="10">
        <v>659300</v>
      </c>
      <c r="D93" s="19">
        <f>C93/B93*100</f>
        <v>74.909984172666782</v>
      </c>
    </row>
    <row r="94" spans="1:4" ht="19.5" thickBot="1" x14ac:dyDescent="0.35">
      <c r="A94" s="15" t="s">
        <v>61</v>
      </c>
      <c r="B94" s="19">
        <f>B93/879323*100</f>
        <v>100.09097908277163</v>
      </c>
      <c r="C94" s="10">
        <v>95.6</v>
      </c>
      <c r="D94" s="11" t="s">
        <v>12</v>
      </c>
    </row>
    <row r="95" spans="1:4" ht="38.25" thickBot="1" x14ac:dyDescent="0.35">
      <c r="A95" s="15" t="s">
        <v>62</v>
      </c>
      <c r="B95" s="10">
        <v>880123</v>
      </c>
      <c r="C95" s="10">
        <v>659300</v>
      </c>
      <c r="D95" s="19">
        <f>C95/B95*100</f>
        <v>74.909984172666782</v>
      </c>
    </row>
    <row r="96" spans="1:4" ht="19.5" thickBot="1" x14ac:dyDescent="0.35">
      <c r="A96" s="15" t="s">
        <v>61</v>
      </c>
      <c r="B96" s="19">
        <f>B95/879323*100</f>
        <v>100.09097908277163</v>
      </c>
      <c r="C96" s="10">
        <v>95.6</v>
      </c>
      <c r="D96" s="11" t="s">
        <v>12</v>
      </c>
    </row>
    <row r="97" spans="1:4" ht="38.25" thickBot="1" x14ac:dyDescent="0.35">
      <c r="A97" s="15" t="s">
        <v>63</v>
      </c>
      <c r="B97" s="10"/>
      <c r="C97" s="10"/>
      <c r="D97" s="10"/>
    </row>
    <row r="98" spans="1:4" ht="19.5" thickBot="1" x14ac:dyDescent="0.35">
      <c r="A98" s="15" t="s">
        <v>61</v>
      </c>
      <c r="B98" s="10"/>
      <c r="C98" s="10"/>
      <c r="D98" s="11" t="s">
        <v>12</v>
      </c>
    </row>
    <row r="99" spans="1:4" ht="19.5" thickBot="1" x14ac:dyDescent="0.35">
      <c r="A99" s="12" t="s">
        <v>64</v>
      </c>
      <c r="B99" s="13"/>
      <c r="C99" s="13"/>
      <c r="D99" s="14"/>
    </row>
    <row r="100" spans="1:4" ht="38.25" thickBot="1" x14ac:dyDescent="0.35">
      <c r="A100" s="15" t="s">
        <v>65</v>
      </c>
      <c r="B100" s="10">
        <v>11.79</v>
      </c>
      <c r="C100" s="10">
        <v>11.7</v>
      </c>
      <c r="D100" s="19">
        <f>C100/B100*100</f>
        <v>99.236641221374043</v>
      </c>
    </row>
    <row r="101" spans="1:4" ht="19.5" thickBot="1" x14ac:dyDescent="0.35">
      <c r="A101" s="15" t="s">
        <v>61</v>
      </c>
      <c r="B101" s="19">
        <f>B100/11.73*100</f>
        <v>100.51150895140664</v>
      </c>
      <c r="C101" s="10">
        <v>100.1</v>
      </c>
      <c r="D101" s="11" t="s">
        <v>12</v>
      </c>
    </row>
    <row r="102" spans="1:4" ht="38.25" thickBot="1" x14ac:dyDescent="0.35">
      <c r="A102" s="30" t="s">
        <v>66</v>
      </c>
      <c r="B102" s="22">
        <v>2.2999999999999998</v>
      </c>
      <c r="C102" s="22">
        <v>2.2000000000000002</v>
      </c>
      <c r="D102" s="21">
        <f>C102/B102*100</f>
        <v>95.652173913043498</v>
      </c>
    </row>
    <row r="103" spans="1:4" ht="19.5" thickBot="1" x14ac:dyDescent="0.35">
      <c r="A103" s="15" t="s">
        <v>61</v>
      </c>
      <c r="B103" s="19">
        <f>B102/2.2*100</f>
        <v>104.54545454545452</v>
      </c>
      <c r="C103" s="10">
        <v>101.2</v>
      </c>
      <c r="D103" s="11" t="s">
        <v>12</v>
      </c>
    </row>
    <row r="104" spans="1:4" ht="41.25" customHeight="1" thickBot="1" x14ac:dyDescent="0.35">
      <c r="A104" s="34" t="s">
        <v>67</v>
      </c>
      <c r="B104" s="86">
        <v>9.4</v>
      </c>
      <c r="C104" s="35">
        <v>9.4</v>
      </c>
      <c r="D104" s="19">
        <f>C104/B104*100</f>
        <v>100</v>
      </c>
    </row>
    <row r="105" spans="1:4" ht="19.5" hidden="1" customHeight="1" x14ac:dyDescent="0.3">
      <c r="A105" s="37"/>
      <c r="B105" s="87" t="e">
        <f>B104/#REF!*100</f>
        <v>#REF!</v>
      </c>
      <c r="C105" s="38"/>
      <c r="D105" s="88">
        <v>99.7</v>
      </c>
    </row>
    <row r="106" spans="1:4" ht="19.5" thickBot="1" x14ac:dyDescent="0.35">
      <c r="A106" s="41" t="s">
        <v>61</v>
      </c>
      <c r="B106" s="89">
        <v>101</v>
      </c>
      <c r="C106" s="89">
        <v>104.7</v>
      </c>
      <c r="D106" s="44" t="s">
        <v>12</v>
      </c>
    </row>
    <row r="107" spans="1:4" ht="38.25" thickBot="1" x14ac:dyDescent="0.35">
      <c r="A107" s="90" t="s">
        <v>68</v>
      </c>
      <c r="B107" s="91">
        <v>52</v>
      </c>
      <c r="C107" s="10">
        <v>50</v>
      </c>
      <c r="D107" s="19">
        <f>C107/B107*100</f>
        <v>96.15384615384616</v>
      </c>
    </row>
    <row r="108" spans="1:4" ht="19.5" thickBot="1" x14ac:dyDescent="0.35">
      <c r="A108" s="15" t="s">
        <v>61</v>
      </c>
      <c r="B108" s="19">
        <v>82.5</v>
      </c>
      <c r="C108" s="10">
        <v>90.9</v>
      </c>
      <c r="D108" s="10" t="s">
        <v>12</v>
      </c>
    </row>
    <row r="109" spans="1:4" ht="38.25" thickBot="1" x14ac:dyDescent="0.35">
      <c r="A109" s="15" t="s">
        <v>69</v>
      </c>
      <c r="B109" s="16">
        <v>0.7</v>
      </c>
      <c r="C109" s="10">
        <v>0.6</v>
      </c>
      <c r="D109" s="10" t="s">
        <v>12</v>
      </c>
    </row>
    <row r="110" spans="1:4" ht="19.5" thickBot="1" x14ac:dyDescent="0.35">
      <c r="A110" s="15" t="s">
        <v>70</v>
      </c>
      <c r="B110" s="16">
        <v>710236</v>
      </c>
      <c r="C110" s="92">
        <v>710236</v>
      </c>
      <c r="D110" s="19">
        <f>C110/B110*100</f>
        <v>100</v>
      </c>
    </row>
    <row r="111" spans="1:4" ht="19.5" thickBot="1" x14ac:dyDescent="0.35">
      <c r="A111" s="15" t="s">
        <v>61</v>
      </c>
      <c r="B111" s="16">
        <v>105.4</v>
      </c>
      <c r="C111" s="10">
        <v>107.2</v>
      </c>
      <c r="D111" s="11" t="s">
        <v>12</v>
      </c>
    </row>
    <row r="112" spans="1:4" ht="38.25" thickBot="1" x14ac:dyDescent="0.35">
      <c r="A112" s="15" t="s">
        <v>71</v>
      </c>
      <c r="B112" s="93">
        <v>11</v>
      </c>
      <c r="C112" s="94">
        <v>11</v>
      </c>
      <c r="D112" s="19">
        <f>C112/B112*100</f>
        <v>100</v>
      </c>
    </row>
    <row r="113" spans="1:4" ht="19.5" thickBot="1" x14ac:dyDescent="0.35">
      <c r="A113" s="15" t="s">
        <v>61</v>
      </c>
      <c r="B113" s="10">
        <v>104.8</v>
      </c>
      <c r="C113" s="10">
        <v>110</v>
      </c>
      <c r="D113" s="11" t="s">
        <v>12</v>
      </c>
    </row>
    <row r="114" spans="1:4" ht="38.25" thickBot="1" x14ac:dyDescent="0.35">
      <c r="A114" s="15" t="s">
        <v>72</v>
      </c>
      <c r="B114" s="10">
        <v>5.5</v>
      </c>
      <c r="C114" s="10">
        <v>5.5</v>
      </c>
      <c r="D114" s="10" t="s">
        <v>12</v>
      </c>
    </row>
    <row r="115" spans="1:4" ht="37.5" customHeight="1" thickBot="1" x14ac:dyDescent="0.35">
      <c r="A115" s="12" t="s">
        <v>73</v>
      </c>
      <c r="B115" s="13"/>
      <c r="C115" s="13"/>
      <c r="D115" s="14"/>
    </row>
    <row r="116" spans="1:4" ht="38.25" thickBot="1" x14ac:dyDescent="0.35">
      <c r="A116" s="15" t="s">
        <v>74</v>
      </c>
      <c r="B116" s="94">
        <v>370</v>
      </c>
      <c r="C116" s="94">
        <v>360</v>
      </c>
      <c r="D116" s="19">
        <f>C116/B116*100</f>
        <v>97.297297297297305</v>
      </c>
    </row>
    <row r="117" spans="1:4" ht="38.25" thickBot="1" x14ac:dyDescent="0.35">
      <c r="A117" s="95" t="s">
        <v>75</v>
      </c>
      <c r="B117" s="96">
        <v>3.9</v>
      </c>
      <c r="C117" s="96">
        <v>3.7</v>
      </c>
      <c r="D117" s="21">
        <f>C117/B117*100</f>
        <v>94.871794871794876</v>
      </c>
    </row>
    <row r="118" spans="1:4" ht="19.5" thickBot="1" x14ac:dyDescent="0.35">
      <c r="A118" s="97" t="s">
        <v>11</v>
      </c>
      <c r="B118" s="98">
        <v>102.6</v>
      </c>
      <c r="C118" s="89">
        <v>42.3</v>
      </c>
      <c r="D118" s="11" t="s">
        <v>12</v>
      </c>
    </row>
    <row r="119" spans="1:4" ht="18.75" x14ac:dyDescent="0.25">
      <c r="A119" s="99"/>
    </row>
    <row r="120" spans="1:4" ht="18.75" x14ac:dyDescent="0.25">
      <c r="A120" s="99"/>
    </row>
    <row r="121" spans="1:4" ht="18.75" x14ac:dyDescent="0.25">
      <c r="A121" s="100"/>
    </row>
  </sheetData>
  <mergeCells count="29">
    <mergeCell ref="A115:D115"/>
    <mergeCell ref="A90:A91"/>
    <mergeCell ref="B90:B91"/>
    <mergeCell ref="C90:C91"/>
    <mergeCell ref="A92:D92"/>
    <mergeCell ref="A99:D99"/>
    <mergeCell ref="A104:A105"/>
    <mergeCell ref="C104:C105"/>
    <mergeCell ref="A74:D74"/>
    <mergeCell ref="A75:D75"/>
    <mergeCell ref="A78:D78"/>
    <mergeCell ref="A85:D85"/>
    <mergeCell ref="A87:A89"/>
    <mergeCell ref="B87:B89"/>
    <mergeCell ref="C87:C89"/>
    <mergeCell ref="A20:D20"/>
    <mergeCell ref="A55:A56"/>
    <mergeCell ref="B55:B56"/>
    <mergeCell ref="C55:C56"/>
    <mergeCell ref="A67:D67"/>
    <mergeCell ref="A68:A70"/>
    <mergeCell ref="B68:B70"/>
    <mergeCell ref="C68:C70"/>
    <mergeCell ref="A1:D1"/>
    <mergeCell ref="A2:D2"/>
    <mergeCell ref="A3:D3"/>
    <mergeCell ref="B4:D4"/>
    <mergeCell ref="A6:D6"/>
    <mergeCell ref="A11:D11"/>
  </mergeCells>
  <pageMargins left="0.7" right="0.7" top="0.75" bottom="0.75" header="0.3" footer="0.3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2014-03-19T13:10:34Z</dcterms:modified>
</cp:coreProperties>
</file>