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105" windowWidth="15120" windowHeight="8010"/>
  </bookViews>
  <sheets>
    <sheet name="2кв.2015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19" i="1" l="1"/>
  <c r="C42" i="1"/>
  <c r="G119" i="1" l="1"/>
  <c r="I119" i="1" s="1"/>
  <c r="I118" i="1"/>
  <c r="G114" i="1"/>
  <c r="I114" i="1" s="1"/>
  <c r="G112" i="1"/>
  <c r="I112" i="1" s="1"/>
  <c r="G109" i="1"/>
  <c r="I109" i="1" s="1"/>
  <c r="B76" i="1"/>
  <c r="D78" i="1"/>
  <c r="B79" i="1"/>
  <c r="C79" i="1"/>
  <c r="D81" i="1"/>
  <c r="B82" i="1"/>
  <c r="C82" i="1"/>
  <c r="D83" i="1"/>
  <c r="B84" i="1"/>
  <c r="C84" i="1"/>
  <c r="D85" i="1"/>
  <c r="B86" i="1"/>
  <c r="C86" i="1"/>
  <c r="D88" i="1"/>
  <c r="D96" i="1"/>
  <c r="B97" i="1"/>
  <c r="C97" i="1"/>
  <c r="D98" i="1"/>
  <c r="B99" i="1"/>
  <c r="C99" i="1"/>
  <c r="D103" i="1"/>
  <c r="B104" i="1"/>
  <c r="C104" i="1"/>
  <c r="D105" i="1"/>
  <c r="B106" i="1"/>
  <c r="C106" i="1"/>
  <c r="D107" i="1"/>
  <c r="B108" i="1"/>
  <c r="C108" i="1"/>
  <c r="D109" i="1"/>
  <c r="B110" i="1"/>
  <c r="C110" i="1"/>
  <c r="D112" i="1"/>
  <c r="B113" i="1"/>
  <c r="C113" i="1"/>
  <c r="D114" i="1"/>
  <c r="B115" i="1"/>
  <c r="C115" i="1"/>
  <c r="D118" i="1"/>
  <c r="D119" i="1"/>
  <c r="B120" i="1"/>
  <c r="C120" i="1"/>
  <c r="D70" i="1"/>
  <c r="D58" i="1"/>
  <c r="C61" i="1"/>
  <c r="B61" i="1"/>
  <c r="B66" i="1"/>
  <c r="I107" i="1"/>
  <c r="G106" i="1"/>
  <c r="I105" i="1"/>
  <c r="G104" i="1"/>
  <c r="I103" i="1"/>
  <c r="G99" i="1"/>
  <c r="I98" i="1"/>
  <c r="G97" i="1"/>
  <c r="I96" i="1"/>
  <c r="G86" i="1"/>
  <c r="I85" i="1"/>
  <c r="G84" i="1"/>
  <c r="I83" i="1"/>
  <c r="G82" i="1"/>
  <c r="I81" i="1"/>
  <c r="G79" i="1"/>
  <c r="I78" i="1"/>
  <c r="G76" i="1"/>
  <c r="I75" i="1"/>
  <c r="G68" i="1"/>
  <c r="I67" i="1"/>
  <c r="G66" i="1"/>
  <c r="I65" i="1"/>
  <c r="G64" i="1"/>
  <c r="I60" i="1"/>
  <c r="I58" i="1"/>
  <c r="G56" i="1"/>
  <c r="I55" i="1"/>
  <c r="G54" i="1"/>
  <c r="I53" i="1"/>
  <c r="G52" i="1"/>
  <c r="I51" i="1"/>
  <c r="G50" i="1"/>
  <c r="I49" i="1"/>
  <c r="G48" i="1"/>
  <c r="I47" i="1"/>
  <c r="G46" i="1"/>
  <c r="I45" i="1"/>
  <c r="G43" i="1"/>
  <c r="I42" i="1"/>
  <c r="G39" i="1"/>
  <c r="I7" i="1"/>
  <c r="I9" i="1"/>
  <c r="I21" i="1"/>
  <c r="I18" i="1"/>
  <c r="I16" i="1"/>
  <c r="I14" i="1"/>
  <c r="I12" i="1"/>
  <c r="D53" i="1" l="1"/>
  <c r="B42" i="1" l="1"/>
  <c r="C68" i="1"/>
  <c r="B68" i="1"/>
  <c r="D67" i="1"/>
  <c r="C66" i="1"/>
  <c r="D65" i="1"/>
  <c r="D60" i="1"/>
  <c r="C56" i="1"/>
  <c r="B56" i="1"/>
  <c r="D55" i="1"/>
  <c r="C54" i="1"/>
  <c r="B54" i="1"/>
  <c r="C52" i="1"/>
  <c r="B52" i="1"/>
  <c r="D51" i="1"/>
  <c r="C50" i="1"/>
  <c r="B50" i="1"/>
  <c r="D49" i="1"/>
  <c r="C46" i="1"/>
  <c r="B46" i="1"/>
  <c r="D45" i="1"/>
  <c r="C43" i="1"/>
  <c r="B43" i="1"/>
  <c r="D42" i="1"/>
  <c r="B39" i="1"/>
  <c r="B37" i="1"/>
  <c r="B35" i="1"/>
  <c r="B33" i="1"/>
  <c r="B31" i="1"/>
  <c r="B27" i="1"/>
  <c r="B25" i="1"/>
  <c r="C22" i="1"/>
  <c r="B22" i="1"/>
  <c r="D21" i="1"/>
  <c r="B19" i="1"/>
  <c r="D18" i="1"/>
  <c r="C17" i="1"/>
  <c r="B17" i="1"/>
  <c r="D16" i="1"/>
  <c r="C15" i="1"/>
  <c r="B15" i="1"/>
  <c r="D14" i="1"/>
  <c r="C13" i="1"/>
  <c r="B13" i="1"/>
  <c r="D12" i="1"/>
  <c r="C10" i="1"/>
  <c r="D9" i="1"/>
  <c r="C8" i="1"/>
  <c r="B8" i="1"/>
</calcChain>
</file>

<file path=xl/sharedStrings.xml><?xml version="1.0" encoding="utf-8"?>
<sst xmlns="http://schemas.openxmlformats.org/spreadsheetml/2006/main" count="311" uniqueCount="85">
  <si>
    <t>Информация</t>
  </si>
  <si>
    <t xml:space="preserve">Показатель, </t>
  </si>
  <si>
    <t>единица измерения</t>
  </si>
  <si>
    <t>план</t>
  </si>
  <si>
    <t>отчет</t>
  </si>
  <si>
    <t>% выполнения</t>
  </si>
  <si>
    <t>Промышленная деятельность</t>
  </si>
  <si>
    <t xml:space="preserve">   в % к предыдущему году</t>
  </si>
  <si>
    <t>х</t>
  </si>
  <si>
    <t>Производство основных видов продукции</t>
  </si>
  <si>
    <t>Мясо, тонн</t>
  </si>
  <si>
    <t>Сельское хозяйство</t>
  </si>
  <si>
    <t xml:space="preserve">   в % к предыдущему году (ИФО,%)</t>
  </si>
  <si>
    <t>Производство основных видов сельскохозяйственной продукции: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</si>
  <si>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</si>
  <si>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</si>
  <si>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</si>
  <si>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</si>
  <si>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</si>
  <si>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</si>
  <si>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</si>
  <si>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</si>
  <si>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</si>
  <si>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</si>
  <si>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</si>
  <si>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</si>
  <si>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</si>
  <si>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</si>
  <si>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</si>
  <si>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</si>
  <si>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</si>
  <si>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</si>
  <si>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в % к предыдущему году в сопоставимых ценах</t>
  </si>
  <si>
    <t>Транспортный комплекс</t>
  </si>
  <si>
    <t>в % к предыдущему году в действующих ценах</t>
  </si>
  <si>
    <t>Рынки товаров и услуг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</si>
  <si>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</si>
  <si>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</si>
  <si>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</si>
  <si>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 xml:space="preserve"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</si>
  <si>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</si>
  <si>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</si>
  <si>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</si>
  <si>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</si>
  <si>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</si>
  <si>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</si>
  <si>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</si>
  <si>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</si>
  <si>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</si>
  <si>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</si>
  <si>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</si>
  <si>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</si>
  <si>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</si>
  <si>
    <t>Объем сельскохозяйственной продукции во всех категориях хозяйств, тыс.руб.</t>
  </si>
  <si>
    <t>Хлебобулочные изделия, тонн.</t>
  </si>
  <si>
    <t xml:space="preserve"> Мука, тонн.</t>
  </si>
  <si>
    <t>Кирпич  млн.штук усл.кирп.</t>
  </si>
  <si>
    <t>Обрабатывающие производства, тыс.руб.</t>
  </si>
  <si>
    <t>Производство и распределение электроэнергии, газа и воды, тыс.руб</t>
  </si>
  <si>
    <t xml:space="preserve"> Зерно ( в весе после доработки)тыс.тонн </t>
  </si>
  <si>
    <t>Кукуруза, тыс.тонн</t>
  </si>
  <si>
    <t>Плоды и ягоды- всего, тыс.тонн</t>
  </si>
  <si>
    <t>из общего поголовья крупного рогатого скота- коровы, голов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</si>
  <si>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</si>
  <si>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Объем услуг крупных и средних предприятий транспорта – всего, тыс.руб.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</si>
  <si>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</si>
  <si>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</si>
  <si>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</si>
  <si>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Численность экономически активного населения, тыс.чел.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</si>
  <si>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</si>
  <si>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</si>
  <si>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</si>
  <si>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2014 год</t>
  </si>
  <si>
    <t>Прибыль (убыток) – сальдо, млн.руб.</t>
  </si>
  <si>
    <t>Виноград - всего, тыс.тонн</t>
  </si>
  <si>
    <t>Молоко, тыс.тонн, в том числе:</t>
  </si>
  <si>
    <t>11,5</t>
  </si>
  <si>
    <t>2015 год</t>
  </si>
  <si>
    <t xml:space="preserve">«О ходе выполнения индикативного плана социально-экономического развития Кавказского сельского поселения муниципального образования Кавказский район на   2015 год» </t>
  </si>
  <si>
    <t>За 2 квартал  2014 года</t>
  </si>
  <si>
    <t>Объем работ в строительстве (по крупным и средним организациям), тыс.рублей в ценах соответствующих лет</t>
  </si>
  <si>
    <t>Прибыль (убыток) – сальдо, тыс.руб.</t>
  </si>
  <si>
    <t>За 2 квартал  2015 года</t>
  </si>
  <si>
    <t xml:space="preserve">«О ходе выполнения индикативного плана социально-экономического развития Кавказского сельского поселения муниципального образования Кавказский район на 2014 год» </t>
  </si>
  <si>
    <t>Количество объектов малого предпринимательства в расчете на 1000 чел. населения,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</si>
</sst>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/>
    <xf numFmtId="164" fontId="2" fillId="0" borderId="5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164" fontId="2" fillId="0" borderId="15" xfId="0" applyNumberFormat="1" applyFont="1" applyBorder="1" applyAlignment="1">
      <alignment horizontal="center" wrapText="1"/>
    </xf>
    <xf numFmtId="0" fontId="0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 wrapText="1"/>
    </xf>
    <xf numFmtId="164" fontId="3" fillId="0" borderId="16" xfId="0" applyNumberFormat="1" applyFont="1" applyBorder="1" applyAlignment="1">
      <alignment horizontal="center" wrapText="1"/>
    </xf>
    <xf numFmtId="0" fontId="6" fillId="0" borderId="0" xfId="0" applyFont="1"/>
    <xf numFmtId="0" fontId="7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164" fontId="8" fillId="0" borderId="5" xfId="0" applyNumberFormat="1" applyFont="1" applyBorder="1" applyAlignment="1">
      <alignment horizontal="center" wrapText="1"/>
    </xf>
    <xf numFmtId="3" fontId="8" fillId="0" borderId="5" xfId="0" applyNumberFormat="1" applyFont="1" applyBorder="1" applyAlignment="1">
      <alignment horizontal="center" wrapText="1"/>
    </xf>
    <xf numFmtId="3" fontId="7" fillId="0" borderId="5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0" fontId="4" fillId="0" borderId="17" xfId="0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top" wrapText="1"/>
    </xf>
    <xf numFmtId="4" fontId="2" fillId="3" borderId="5" xfId="0" applyNumberFormat="1" applyFont="1" applyFill="1" applyBorder="1" applyAlignment="1">
      <alignment horizontal="center" wrapText="1"/>
    </xf>
    <xf numFmtId="4" fontId="3" fillId="3" borderId="5" xfId="0" applyNumberFormat="1" applyFont="1" applyFill="1" applyBorder="1" applyAlignment="1">
      <alignment horizont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wrapText="1"/>
    </xf>
    <xf numFmtId="164" fontId="3" fillId="3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center" wrapText="1"/>
    </xf>
    <xf numFmtId="0" fontId="2" fillId="3" borderId="2" xfId="0" applyFont="1" applyFill="1" applyBorder="1" applyAlignment="1">
      <alignment horizontal="justify" vertical="center" wrapText="1"/>
    </xf>
    <xf numFmtId="0" fontId="4" fillId="0" borderId="17" xfId="0" applyFont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4" fontId="3" fillId="0" borderId="5" xfId="0" applyNumberFormat="1" applyFont="1" applyBorder="1" applyAlignment="1">
      <alignment wrapText="1"/>
    </xf>
    <xf numFmtId="0" fontId="9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164" fontId="2" fillId="0" borderId="17" xfId="0" applyNumberFormat="1" applyFont="1" applyBorder="1" applyAlignment="1">
      <alignment horizont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7" xfId="0" applyFont="1" applyBorder="1" applyAlignment="1">
      <alignment vertical="top" wrapText="1"/>
    </xf>
    <xf numFmtId="0" fontId="2" fillId="0" borderId="19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4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justify" vertic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164" fontId="2" fillId="0" borderId="20" xfId="0" applyNumberFormat="1" applyFont="1" applyBorder="1" applyAlignment="1">
      <alignment horizontal="center" wrapText="1"/>
    </xf>
    <xf numFmtId="0" fontId="0" fillId="0" borderId="17" xfId="0" applyBorder="1"/>
    <xf numFmtId="0" fontId="4" fillId="0" borderId="3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top" wrapText="1"/>
    </xf>
    <xf numFmtId="0" fontId="7" fillId="3" borderId="7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2" fillId="0" borderId="24" xfId="0" applyFont="1" applyBorder="1" applyAlignment="1">
      <alignment horizontal="justify" vertical="center" wrapText="1"/>
    </xf>
    <xf numFmtId="0" fontId="2" fillId="0" borderId="25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120"/>
  <sheetViews>
    <sheetView tabSelected="1" zoomScale="75" zoomScaleNormal="75" workbookViewId="0">
      <selection activeCell="A6" sqref="A6:D6"/>
    </sheetView>
  </sheetViews>
  <sheetFormatPr defaultRowHeight="15" x14ac:dyDescent="0.25"/>
  <cols>
    <col min="1" max="1" width="49.85546875" style="8" customWidth="1"/>
    <col min="2" max="2" width="17.28515625" customWidth="1"/>
    <col min="3" max="3" width="16.5703125" style="27" customWidth="1"/>
    <col min="4" max="4" width="20.140625" customWidth="1"/>
    <col min="5" max="5" width="3.5703125" customWidth="1"/>
    <col min="6" max="6" width="49.85546875" style="8" customWidth="1"/>
    <col min="7" max="7" width="17.28515625" customWidth="1"/>
    <col min="8" max="8" width="20.28515625" customWidth="1"/>
    <col min="9" max="9" width="20.140625" customWidth="1"/>
    <col min="10" max="11" width="9.140625" style="13"/>
  </cols>
  <sheetData>
    <row r="1" spans="1:9" customFormat="1" ht="18.75" x14ac:dyDescent="0.3">
      <c r="A1" s="105" t="s">
        <v>0</v>
      </c>
      <c r="B1" s="105"/>
      <c r="C1" s="105"/>
      <c r="D1" s="105"/>
      <c r="F1" s="96" t="s">
        <v>0</v>
      </c>
      <c r="G1" s="96"/>
      <c r="H1" s="96"/>
      <c r="I1" s="96"/>
    </row>
    <row r="2" spans="1:9" customFormat="1" ht="60.75" customHeight="1" x14ac:dyDescent="0.3">
      <c r="A2" s="124" t="s">
        <v>78</v>
      </c>
      <c r="B2" s="124"/>
      <c r="C2" s="124"/>
      <c r="D2" s="124"/>
      <c r="E2" s="7"/>
      <c r="F2" s="97" t="s">
        <v>83</v>
      </c>
      <c r="G2" s="97"/>
      <c r="H2" s="97"/>
      <c r="I2" s="97"/>
    </row>
    <row r="3" spans="1:9" customFormat="1" ht="19.5" thickBot="1" x14ac:dyDescent="0.35">
      <c r="A3" s="106" t="s">
        <v>82</v>
      </c>
      <c r="B3" s="106"/>
      <c r="C3" s="106"/>
      <c r="D3" s="106"/>
      <c r="F3" s="98" t="s">
        <v>79</v>
      </c>
      <c r="G3" s="98"/>
      <c r="H3" s="98"/>
      <c r="I3" s="98"/>
    </row>
    <row r="4" spans="1:9" customFormat="1" ht="19.5" thickBot="1" x14ac:dyDescent="0.3">
      <c r="A4" s="9" t="s">
        <v>1</v>
      </c>
      <c r="B4" s="115" t="s">
        <v>77</v>
      </c>
      <c r="C4" s="116"/>
      <c r="D4" s="117"/>
      <c r="F4" s="46" t="s">
        <v>1</v>
      </c>
      <c r="G4" s="99" t="s">
        <v>72</v>
      </c>
      <c r="H4" s="100"/>
      <c r="I4" s="101"/>
    </row>
    <row r="5" spans="1:9" customFormat="1" ht="19.5" thickBot="1" x14ac:dyDescent="0.35">
      <c r="A5" s="10" t="s">
        <v>2</v>
      </c>
      <c r="B5" s="1" t="s">
        <v>3</v>
      </c>
      <c r="C5" s="24" t="s">
        <v>4</v>
      </c>
      <c r="D5" s="2" t="s">
        <v>5</v>
      </c>
      <c r="F5" s="47" t="s">
        <v>2</v>
      </c>
      <c r="G5" s="48" t="s">
        <v>3</v>
      </c>
      <c r="H5" s="49" t="s">
        <v>4</v>
      </c>
      <c r="I5" s="50" t="s">
        <v>5</v>
      </c>
    </row>
    <row r="6" spans="1:9" customFormat="1" ht="37.5" customHeight="1" thickBot="1" x14ac:dyDescent="0.35">
      <c r="A6" s="94" t="s">
        <v>6</v>
      </c>
      <c r="B6" s="95"/>
      <c r="C6" s="95"/>
      <c r="D6" s="93"/>
      <c r="F6" s="102" t="s">
        <v>6</v>
      </c>
      <c r="G6" s="103"/>
      <c r="H6" s="103"/>
      <c r="I6" s="104"/>
    </row>
    <row r="7" spans="1:9" s="13" customFormat="1" ht="38.25" thickBot="1" x14ac:dyDescent="0.35">
      <c r="A7" s="23" t="s">
        <v>57</v>
      </c>
      <c r="B7" s="39">
        <v>632.07000000000005</v>
      </c>
      <c r="C7" s="37">
        <v>307.89999999999998</v>
      </c>
      <c r="D7" s="12">
        <f>C7/B7*100</f>
        <v>48.712959007704839</v>
      </c>
      <c r="F7" s="64" t="s">
        <v>57</v>
      </c>
      <c r="G7" s="51">
        <v>632.07000000000005</v>
      </c>
      <c r="H7" s="52">
        <v>318.39999999999998</v>
      </c>
      <c r="I7" s="54">
        <f>H7/G7*100</f>
        <v>50.374167418165705</v>
      </c>
    </row>
    <row r="8" spans="1:9" customFormat="1" ht="19.5" thickBot="1" x14ac:dyDescent="0.35">
      <c r="A8" s="23" t="s">
        <v>7</v>
      </c>
      <c r="B8" s="15">
        <f>B7/G7*100</f>
        <v>100</v>
      </c>
      <c r="C8" s="25">
        <f>C7/H7*100</f>
        <v>96.702261306532662</v>
      </c>
      <c r="D8" s="2" t="s">
        <v>8</v>
      </c>
      <c r="F8" s="64" t="s">
        <v>7</v>
      </c>
      <c r="G8" s="54">
        <v>7.6494009439670831</v>
      </c>
      <c r="H8" s="55">
        <v>7.4797970306333381</v>
      </c>
      <c r="I8" s="48" t="s">
        <v>8</v>
      </c>
    </row>
    <row r="9" spans="1:9" customFormat="1" ht="62.25" customHeight="1" thickBot="1" x14ac:dyDescent="0.35">
      <c r="A9" s="23" t="s">
        <v>58</v>
      </c>
      <c r="B9" s="39">
        <v>12.5</v>
      </c>
      <c r="C9" s="40">
        <v>6.5</v>
      </c>
      <c r="D9" s="12">
        <f>C9/B9*100</f>
        <v>52</v>
      </c>
      <c r="F9" s="64" t="s">
        <v>58</v>
      </c>
      <c r="G9" s="51">
        <v>12.5</v>
      </c>
      <c r="H9" s="49">
        <v>4.9000000000000004</v>
      </c>
      <c r="I9" s="54">
        <f>H9/G9*100</f>
        <v>39.200000000000003</v>
      </c>
    </row>
    <row r="10" spans="1:9" customFormat="1" ht="19.5" thickBot="1" x14ac:dyDescent="0.35">
      <c r="A10" s="23" t="s">
        <v>7</v>
      </c>
      <c r="B10" s="15">
        <v>0.03</v>
      </c>
      <c r="C10" s="25">
        <f>C9/H9*100</f>
        <v>132.65306122448979</v>
      </c>
      <c r="D10" s="2" t="s">
        <v>8</v>
      </c>
      <c r="F10" s="64" t="s">
        <v>7</v>
      </c>
      <c r="G10" s="54">
        <v>7.6494009439670831</v>
      </c>
      <c r="H10" s="55">
        <v>7.4797970306333381</v>
      </c>
      <c r="I10" s="50" t="s">
        <v>8</v>
      </c>
    </row>
    <row r="11" spans="1:9" customFormat="1" ht="37.5" customHeight="1" thickBot="1" x14ac:dyDescent="0.35">
      <c r="A11" s="94" t="s">
        <v>9</v>
      </c>
      <c r="B11" s="95"/>
      <c r="C11" s="95"/>
      <c r="D11" s="93"/>
      <c r="F11" s="102" t="s">
        <v>9</v>
      </c>
      <c r="G11" s="103"/>
      <c r="H11" s="103"/>
      <c r="I11" s="104"/>
    </row>
    <row r="12" spans="1:9" customFormat="1" ht="19.5" thickBot="1" x14ac:dyDescent="0.35">
      <c r="A12" s="23" t="s">
        <v>55</v>
      </c>
      <c r="B12" s="1">
        <v>37.11</v>
      </c>
      <c r="C12" s="24">
        <v>20.8</v>
      </c>
      <c r="D12" s="12">
        <f>C12/B12*100</f>
        <v>56.049582322824044</v>
      </c>
      <c r="F12" s="64" t="s">
        <v>55</v>
      </c>
      <c r="G12" s="48">
        <v>37.11</v>
      </c>
      <c r="H12" s="49">
        <v>20.3</v>
      </c>
      <c r="I12" s="53">
        <f>H12/G12*100</f>
        <v>54.702236593910001</v>
      </c>
    </row>
    <row r="13" spans="1:9" customFormat="1" ht="19.5" thickBot="1" x14ac:dyDescent="0.35">
      <c r="A13" s="23" t="s">
        <v>7</v>
      </c>
      <c r="B13" s="15">
        <f>B12/G12*100</f>
        <v>100</v>
      </c>
      <c r="C13" s="25">
        <f>C12/H12*100</f>
        <v>102.46305418719213</v>
      </c>
      <c r="D13" s="2" t="s">
        <v>8</v>
      </c>
      <c r="F13" s="64" t="s">
        <v>7</v>
      </c>
      <c r="G13" s="54">
        <v>67.904849039341258</v>
      </c>
      <c r="H13" s="55">
        <v>69.7594501718213</v>
      </c>
      <c r="I13" s="50" t="s">
        <v>8</v>
      </c>
    </row>
    <row r="14" spans="1:9" customFormat="1" ht="19.5" thickBot="1" x14ac:dyDescent="0.35">
      <c r="A14" s="23" t="s">
        <v>54</v>
      </c>
      <c r="B14" s="1">
        <v>2.15</v>
      </c>
      <c r="C14" s="24">
        <v>1.2</v>
      </c>
      <c r="D14" s="12">
        <f>C14/B14*100</f>
        <v>55.813953488372093</v>
      </c>
      <c r="F14" s="64" t="s">
        <v>54</v>
      </c>
      <c r="G14" s="48">
        <v>2.15</v>
      </c>
      <c r="H14" s="49">
        <v>1.1000000000000001</v>
      </c>
      <c r="I14" s="53">
        <f>H14/G14*100</f>
        <v>51.162790697674424</v>
      </c>
    </row>
    <row r="15" spans="1:9" customFormat="1" ht="19.5" thickBot="1" x14ac:dyDescent="0.35">
      <c r="A15" s="23" t="s">
        <v>7</v>
      </c>
      <c r="B15" s="15">
        <f>B14/G14*100</f>
        <v>100</v>
      </c>
      <c r="C15" s="25">
        <f>C14/H14*100</f>
        <v>109.09090909090908</v>
      </c>
      <c r="D15" s="2" t="s">
        <v>8</v>
      </c>
      <c r="F15" s="64" t="s">
        <v>7</v>
      </c>
      <c r="G15" s="54">
        <v>0.15808823529411764</v>
      </c>
      <c r="H15" s="55">
        <v>0.16923076923076924</v>
      </c>
      <c r="I15" s="50" t="s">
        <v>8</v>
      </c>
    </row>
    <row r="16" spans="1:9" customFormat="1" ht="19.5" thickBot="1" x14ac:dyDescent="0.35">
      <c r="A16" s="23" t="s">
        <v>10</v>
      </c>
      <c r="B16" s="1">
        <v>0.09</v>
      </c>
      <c r="C16" s="24">
        <v>0.04</v>
      </c>
      <c r="D16" s="12">
        <f>C16/B16*100</f>
        <v>44.44444444444445</v>
      </c>
      <c r="F16" s="64" t="s">
        <v>10</v>
      </c>
      <c r="G16" s="48">
        <v>0.09</v>
      </c>
      <c r="H16" s="49">
        <v>0.04</v>
      </c>
      <c r="I16" s="53">
        <f>H16/G16*100</f>
        <v>44.44444444444445</v>
      </c>
    </row>
    <row r="17" spans="1:9" customFormat="1" ht="19.5" thickBot="1" x14ac:dyDescent="0.35">
      <c r="A17" s="23" t="s">
        <v>7</v>
      </c>
      <c r="B17" s="15">
        <f>B16/G16*100</f>
        <v>100</v>
      </c>
      <c r="C17" s="25">
        <f>C16/H16*100</f>
        <v>100</v>
      </c>
      <c r="D17" s="2" t="s">
        <v>8</v>
      </c>
      <c r="F17" s="64" t="s">
        <v>7</v>
      </c>
      <c r="G17" s="54">
        <v>8.9108910891089105E-2</v>
      </c>
      <c r="H17" s="55">
        <v>8.4656084656084665E-2</v>
      </c>
      <c r="I17" s="50" t="s">
        <v>8</v>
      </c>
    </row>
    <row r="18" spans="1:9" customFormat="1" ht="19.5" thickBot="1" x14ac:dyDescent="0.35">
      <c r="A18" s="23" t="s">
        <v>56</v>
      </c>
      <c r="B18" s="1">
        <v>1.84</v>
      </c>
      <c r="C18" s="1">
        <v>0.6</v>
      </c>
      <c r="D18" s="12">
        <f>C18/B18*100</f>
        <v>32.608695652173907</v>
      </c>
      <c r="F18" s="64" t="s">
        <v>56</v>
      </c>
      <c r="G18" s="48">
        <v>1.84</v>
      </c>
      <c r="H18" s="49">
        <v>0.54</v>
      </c>
      <c r="I18" s="53">
        <f>H18/G18*100</f>
        <v>29.347826086956523</v>
      </c>
    </row>
    <row r="19" spans="1:9" customFormat="1" ht="19.5" thickBot="1" x14ac:dyDescent="0.35">
      <c r="A19" s="23" t="s">
        <v>7</v>
      </c>
      <c r="B19" s="15">
        <f>B18/G18*100</f>
        <v>100</v>
      </c>
      <c r="C19" s="25">
        <f>C18/H18*100</f>
        <v>111.1111111111111</v>
      </c>
      <c r="D19" s="2" t="s">
        <v>8</v>
      </c>
      <c r="F19" s="64" t="s">
        <v>7</v>
      </c>
      <c r="G19" s="54">
        <v>92</v>
      </c>
      <c r="H19" s="55">
        <v>0</v>
      </c>
      <c r="I19" s="50" t="s">
        <v>8</v>
      </c>
    </row>
    <row r="20" spans="1:9" customFormat="1" ht="19.5" thickBot="1" x14ac:dyDescent="0.35">
      <c r="A20" s="94" t="s">
        <v>11</v>
      </c>
      <c r="B20" s="95"/>
      <c r="C20" s="95"/>
      <c r="D20" s="93"/>
      <c r="F20" s="102" t="s">
        <v>11</v>
      </c>
      <c r="G20" s="103"/>
      <c r="H20" s="103"/>
      <c r="I20" s="104"/>
    </row>
    <row r="21" spans="1:9" customFormat="1" ht="57" thickBot="1" x14ac:dyDescent="0.35">
      <c r="A21" s="23" t="s">
        <v>53</v>
      </c>
      <c r="B21" s="1">
        <v>800.9</v>
      </c>
      <c r="C21" s="24">
        <v>232.2</v>
      </c>
      <c r="D21" s="15">
        <f>C21/B21*100</f>
        <v>28.992383568485451</v>
      </c>
      <c r="F21" s="64" t="s">
        <v>53</v>
      </c>
      <c r="G21" s="48">
        <v>800.9</v>
      </c>
      <c r="H21" s="49">
        <v>200.2</v>
      </c>
      <c r="I21" s="54">
        <f>H21/G21*100</f>
        <v>24.996878511674367</v>
      </c>
    </row>
    <row r="22" spans="1:9" customFormat="1" ht="19.5" thickBot="1" x14ac:dyDescent="0.35">
      <c r="A22" s="23" t="s">
        <v>12</v>
      </c>
      <c r="B22" s="15">
        <f>B21/G21*100</f>
        <v>100</v>
      </c>
      <c r="C22" s="25">
        <f>C21/H21*100</f>
        <v>115.98401598401597</v>
      </c>
      <c r="D22" s="2" t="s">
        <v>8</v>
      </c>
      <c r="F22" s="64" t="s">
        <v>12</v>
      </c>
      <c r="G22" s="54">
        <v>0.12201029828463483</v>
      </c>
      <c r="H22" s="55">
        <v>2.0854166666666667</v>
      </c>
      <c r="I22" s="50" t="s">
        <v>8</v>
      </c>
    </row>
    <row r="23" spans="1:9" customFormat="1" ht="38.25" thickBot="1" x14ac:dyDescent="0.35">
      <c r="A23" s="23" t="s">
        <v>13</v>
      </c>
      <c r="B23" s="1"/>
      <c r="C23" s="24"/>
      <c r="D23" s="2"/>
      <c r="F23" s="64" t="s">
        <v>13</v>
      </c>
      <c r="G23" s="48"/>
      <c r="H23" s="49"/>
      <c r="I23" s="50"/>
    </row>
    <row r="24" spans="1:9" customFormat="1" ht="38.25" thickBot="1" x14ac:dyDescent="0.35">
      <c r="A24" s="23" t="s">
        <v>59</v>
      </c>
      <c r="B24" s="1">
        <v>20.5</v>
      </c>
      <c r="C24" s="28">
        <v>13.9</v>
      </c>
      <c r="D24" s="1">
        <v>67.8</v>
      </c>
      <c r="F24" s="64" t="s">
        <v>59</v>
      </c>
      <c r="G24" s="48">
        <v>20.5</v>
      </c>
      <c r="H24" s="56">
        <v>0</v>
      </c>
      <c r="I24" s="50">
        <v>0</v>
      </c>
    </row>
    <row r="25" spans="1:9" customFormat="1" ht="19.5" thickBot="1" x14ac:dyDescent="0.35">
      <c r="A25" s="23" t="s">
        <v>7</v>
      </c>
      <c r="B25" s="15">
        <f>B24/G24*100</f>
        <v>100</v>
      </c>
      <c r="C25" s="28">
        <v>0</v>
      </c>
      <c r="D25" s="2">
        <v>0</v>
      </c>
      <c r="F25" s="64" t="s">
        <v>7</v>
      </c>
      <c r="G25" s="54">
        <v>103.53535353535352</v>
      </c>
      <c r="H25" s="56">
        <v>0</v>
      </c>
      <c r="I25" s="50">
        <v>0</v>
      </c>
    </row>
    <row r="26" spans="1:9" customFormat="1" ht="19.5" thickBot="1" x14ac:dyDescent="0.35">
      <c r="A26" s="23" t="s">
        <v>60</v>
      </c>
      <c r="B26" s="1">
        <v>10</v>
      </c>
      <c r="C26" s="28">
        <v>0</v>
      </c>
      <c r="D26" s="2">
        <v>0</v>
      </c>
      <c r="F26" s="64" t="s">
        <v>60</v>
      </c>
      <c r="G26" s="48">
        <v>10</v>
      </c>
      <c r="H26" s="56">
        <v>0</v>
      </c>
      <c r="I26" s="50">
        <v>0</v>
      </c>
    </row>
    <row r="27" spans="1:9" customFormat="1" ht="19.5" thickBot="1" x14ac:dyDescent="0.35">
      <c r="A27" s="23" t="s">
        <v>7</v>
      </c>
      <c r="B27" s="15">
        <f>B26/G26*100</f>
        <v>100</v>
      </c>
      <c r="C27" s="28">
        <v>0</v>
      </c>
      <c r="D27" s="2">
        <v>0</v>
      </c>
      <c r="F27" s="64" t="s">
        <v>7</v>
      </c>
      <c r="G27" s="54">
        <v>212.7659574468085</v>
      </c>
      <c r="H27" s="56">
        <v>0</v>
      </c>
      <c r="I27" s="50">
        <v>0</v>
      </c>
    </row>
    <row r="28" spans="1:9" customFormat="1" ht="19.5" thickBot="1" x14ac:dyDescent="0.35">
      <c r="A28" s="23" t="s">
        <v>14</v>
      </c>
      <c r="B28" s="1">
        <v>0</v>
      </c>
      <c r="C28" s="28">
        <v>0</v>
      </c>
      <c r="D28" s="2">
        <v>0</v>
      </c>
      <c r="F28" s="64" t="s">
        <v>14</v>
      </c>
      <c r="G28" s="48">
        <v>0</v>
      </c>
      <c r="H28" s="56">
        <v>0</v>
      </c>
      <c r="I28" s="50">
        <v>0</v>
      </c>
    </row>
    <row r="29" spans="1:9" customFormat="1" ht="19.5" thickBot="1" x14ac:dyDescent="0.35">
      <c r="A29" s="23" t="s">
        <v>7</v>
      </c>
      <c r="B29" s="15">
        <v>0</v>
      </c>
      <c r="C29" s="28">
        <v>0</v>
      </c>
      <c r="D29" s="2">
        <v>0</v>
      </c>
      <c r="F29" s="64" t="s">
        <v>7</v>
      </c>
      <c r="G29" s="54">
        <v>0</v>
      </c>
      <c r="H29" s="56">
        <v>0</v>
      </c>
      <c r="I29" s="50">
        <v>0</v>
      </c>
    </row>
    <row r="30" spans="1:9" customFormat="1" ht="19.5" thickBot="1" x14ac:dyDescent="0.35">
      <c r="A30" s="23" t="s">
        <v>15</v>
      </c>
      <c r="B30" s="1">
        <v>1.9</v>
      </c>
      <c r="C30" s="28">
        <v>0</v>
      </c>
      <c r="D30" s="2">
        <v>0</v>
      </c>
      <c r="F30" s="64" t="s">
        <v>15</v>
      </c>
      <c r="G30" s="48">
        <v>1.9</v>
      </c>
      <c r="H30" s="56">
        <v>0</v>
      </c>
      <c r="I30" s="50">
        <v>0</v>
      </c>
    </row>
    <row r="31" spans="1:9" customFormat="1" ht="19.5" thickBot="1" x14ac:dyDescent="0.35">
      <c r="A31" s="23" t="s">
        <v>7</v>
      </c>
      <c r="B31" s="15">
        <f>B30/G30*100</f>
        <v>100</v>
      </c>
      <c r="C31" s="28">
        <v>0</v>
      </c>
      <c r="D31" s="2">
        <v>0</v>
      </c>
      <c r="F31" s="64" t="s">
        <v>7</v>
      </c>
      <c r="G31" s="54">
        <v>97.435897435897431</v>
      </c>
      <c r="H31" s="56">
        <v>0</v>
      </c>
      <c r="I31" s="50">
        <v>0</v>
      </c>
    </row>
    <row r="32" spans="1:9" customFormat="1" ht="19.5" thickBot="1" x14ac:dyDescent="0.35">
      <c r="A32" s="23" t="s">
        <v>16</v>
      </c>
      <c r="B32" s="1">
        <v>1.2</v>
      </c>
      <c r="C32" s="28">
        <v>0</v>
      </c>
      <c r="D32" s="2">
        <v>0</v>
      </c>
      <c r="F32" s="64" t="s">
        <v>16</v>
      </c>
      <c r="G32" s="48">
        <v>1.2</v>
      </c>
      <c r="H32" s="56">
        <v>0</v>
      </c>
      <c r="I32" s="50">
        <v>0</v>
      </c>
    </row>
    <row r="33" spans="1:11" ht="19.5" thickBot="1" x14ac:dyDescent="0.35">
      <c r="A33" s="23" t="s">
        <v>7</v>
      </c>
      <c r="B33" s="15">
        <f>B32/G32*100</f>
        <v>100</v>
      </c>
      <c r="C33" s="28">
        <v>0</v>
      </c>
      <c r="D33" s="2">
        <v>0</v>
      </c>
      <c r="F33" s="64" t="s">
        <v>7</v>
      </c>
      <c r="G33" s="54">
        <v>1199.9999999999998</v>
      </c>
      <c r="H33" s="56">
        <v>0</v>
      </c>
      <c r="I33" s="50">
        <v>0</v>
      </c>
      <c r="J33"/>
      <c r="K33"/>
    </row>
    <row r="34" spans="1:11" ht="19.5" thickBot="1" x14ac:dyDescent="0.35">
      <c r="A34" s="23" t="s">
        <v>17</v>
      </c>
      <c r="B34" s="1">
        <v>1.7</v>
      </c>
      <c r="C34" s="28">
        <v>0</v>
      </c>
      <c r="D34" s="2">
        <v>0</v>
      </c>
      <c r="F34" s="64" t="s">
        <v>17</v>
      </c>
      <c r="G34" s="48">
        <v>1.7</v>
      </c>
      <c r="H34" s="56">
        <v>0</v>
      </c>
      <c r="I34" s="50">
        <v>0</v>
      </c>
      <c r="J34"/>
      <c r="K34"/>
    </row>
    <row r="35" spans="1:11" ht="19.5" thickBot="1" x14ac:dyDescent="0.35">
      <c r="A35" s="23" t="s">
        <v>7</v>
      </c>
      <c r="B35" s="15">
        <f>B34/G34*100</f>
        <v>100</v>
      </c>
      <c r="C35" s="28">
        <v>0</v>
      </c>
      <c r="D35" s="2">
        <v>0</v>
      </c>
      <c r="F35" s="64" t="s">
        <v>7</v>
      </c>
      <c r="G35" s="54">
        <v>89.473684210526315</v>
      </c>
      <c r="H35" s="56">
        <v>0</v>
      </c>
      <c r="I35" s="50">
        <v>0</v>
      </c>
      <c r="J35"/>
      <c r="K35"/>
    </row>
    <row r="36" spans="1:11" ht="19.5" thickBot="1" x14ac:dyDescent="0.35">
      <c r="A36" s="23" t="s">
        <v>18</v>
      </c>
      <c r="B36" s="1">
        <v>1.4450000000000001</v>
      </c>
      <c r="C36" s="28">
        <v>0</v>
      </c>
      <c r="D36" s="2">
        <v>0</v>
      </c>
      <c r="F36" s="64" t="s">
        <v>18</v>
      </c>
      <c r="G36" s="48">
        <v>1.4450000000000001</v>
      </c>
      <c r="H36" s="56">
        <v>0</v>
      </c>
      <c r="I36" s="50">
        <v>0</v>
      </c>
      <c r="J36"/>
      <c r="K36"/>
    </row>
    <row r="37" spans="1:11" ht="19.5" thickBot="1" x14ac:dyDescent="0.35">
      <c r="A37" s="23" t="s">
        <v>7</v>
      </c>
      <c r="B37" s="15">
        <f>B36/G36*100</f>
        <v>100</v>
      </c>
      <c r="C37" s="28">
        <v>0</v>
      </c>
      <c r="D37" s="2">
        <v>0</v>
      </c>
      <c r="F37" s="64" t="s">
        <v>7</v>
      </c>
      <c r="G37" s="54">
        <v>76.05263157894737</v>
      </c>
      <c r="H37" s="56">
        <v>0</v>
      </c>
      <c r="I37" s="50">
        <v>0</v>
      </c>
      <c r="J37"/>
      <c r="K37"/>
    </row>
    <row r="38" spans="1:11" ht="19.5" thickBot="1" x14ac:dyDescent="0.35">
      <c r="A38" s="23" t="s">
        <v>61</v>
      </c>
      <c r="B38" s="1">
        <v>0.2</v>
      </c>
      <c r="C38" s="28">
        <v>0</v>
      </c>
      <c r="D38" s="2">
        <v>0</v>
      </c>
      <c r="F38" s="59" t="s">
        <v>61</v>
      </c>
      <c r="G38" s="1">
        <v>0.189</v>
      </c>
      <c r="H38" s="1">
        <v>0</v>
      </c>
      <c r="I38" s="2">
        <v>0</v>
      </c>
      <c r="J38"/>
      <c r="K38"/>
    </row>
    <row r="39" spans="1:11" ht="19.5" thickBot="1" x14ac:dyDescent="0.35">
      <c r="A39" s="23" t="s">
        <v>7</v>
      </c>
      <c r="B39" s="15">
        <f>B38/G38*100</f>
        <v>105.82010582010581</v>
      </c>
      <c r="C39" s="28">
        <v>0</v>
      </c>
      <c r="D39" s="2">
        <v>0</v>
      </c>
      <c r="F39" s="59" t="s">
        <v>7</v>
      </c>
      <c r="G39" s="15">
        <f>G38/0.15*100</f>
        <v>126</v>
      </c>
      <c r="H39" s="1">
        <v>0</v>
      </c>
      <c r="I39" s="2">
        <v>0</v>
      </c>
      <c r="J39"/>
      <c r="K39"/>
    </row>
    <row r="40" spans="1:11" ht="19.5" thickBot="1" x14ac:dyDescent="0.35">
      <c r="A40" s="33" t="s">
        <v>74</v>
      </c>
      <c r="B40" s="34">
        <v>8.0000000000000002E-3</v>
      </c>
      <c r="C40" s="28">
        <v>0</v>
      </c>
      <c r="D40" s="2">
        <v>0</v>
      </c>
      <c r="F40" s="59" t="s">
        <v>74</v>
      </c>
      <c r="G40" s="15">
        <v>0</v>
      </c>
      <c r="H40" s="1">
        <v>0</v>
      </c>
      <c r="I40" s="2"/>
      <c r="J40"/>
      <c r="K40"/>
    </row>
    <row r="41" spans="1:11" ht="19.5" thickBot="1" x14ac:dyDescent="0.35">
      <c r="A41" s="33" t="s">
        <v>7</v>
      </c>
      <c r="B41" s="15">
        <v>0</v>
      </c>
      <c r="C41" s="28">
        <v>0</v>
      </c>
      <c r="D41" s="2">
        <v>0</v>
      </c>
      <c r="F41" s="59" t="s">
        <v>7</v>
      </c>
      <c r="G41" s="15">
        <v>0</v>
      </c>
      <c r="H41" s="1"/>
      <c r="I41" s="2"/>
      <c r="J41"/>
      <c r="K41"/>
    </row>
    <row r="42" spans="1:11" ht="19.5" thickBot="1" x14ac:dyDescent="0.35">
      <c r="A42" s="23" t="s">
        <v>19</v>
      </c>
      <c r="B42" s="1">
        <f>B45+B49</f>
        <v>0.25</v>
      </c>
      <c r="C42" s="24">
        <f>C45+C47+C49</f>
        <v>0.154</v>
      </c>
      <c r="D42" s="12">
        <f>C42/B42*100</f>
        <v>61.6</v>
      </c>
      <c r="F42" s="59" t="s">
        <v>19</v>
      </c>
      <c r="G42" s="1">
        <v>1.1097999999999999</v>
      </c>
      <c r="H42" s="1">
        <v>0.36</v>
      </c>
      <c r="I42" s="12">
        <f>H42/G42*100</f>
        <v>32.43827716705713</v>
      </c>
      <c r="J42"/>
      <c r="K42"/>
    </row>
    <row r="43" spans="1:11" ht="19.5" thickBot="1" x14ac:dyDescent="0.35">
      <c r="A43" s="23" t="s">
        <v>7</v>
      </c>
      <c r="B43" s="15">
        <f>B42/G42*100</f>
        <v>22.526581366011897</v>
      </c>
      <c r="C43" s="25">
        <f>C42/H42*100</f>
        <v>42.777777777777779</v>
      </c>
      <c r="D43" s="2" t="s">
        <v>8</v>
      </c>
      <c r="F43" s="59" t="s">
        <v>7</v>
      </c>
      <c r="G43" s="15">
        <f>G42/10098*100</f>
        <v>1.0990295107942166E-2</v>
      </c>
      <c r="H43" s="45">
        <v>59</v>
      </c>
      <c r="I43" s="2" t="s">
        <v>8</v>
      </c>
      <c r="J43"/>
      <c r="K43"/>
    </row>
    <row r="44" spans="1:11" ht="19.5" thickBot="1" x14ac:dyDescent="0.35">
      <c r="A44" s="23" t="s">
        <v>20</v>
      </c>
      <c r="B44" s="1"/>
      <c r="C44" s="24"/>
      <c r="D44" s="2"/>
      <c r="F44" s="59" t="s">
        <v>20</v>
      </c>
      <c r="G44" s="1"/>
      <c r="H44" s="1"/>
      <c r="I44" s="2"/>
      <c r="J44"/>
      <c r="K44"/>
    </row>
    <row r="45" spans="1:11" ht="38.25" thickBot="1" x14ac:dyDescent="0.35">
      <c r="A45" s="23" t="s">
        <v>21</v>
      </c>
      <c r="B45" s="45">
        <v>0.01</v>
      </c>
      <c r="C45" s="40">
        <v>4.0000000000000001E-3</v>
      </c>
      <c r="D45" s="12">
        <f>C45/B45*100</f>
        <v>40</v>
      </c>
      <c r="F45" s="59" t="s">
        <v>21</v>
      </c>
      <c r="G45" s="1">
        <v>0.28000000000000003</v>
      </c>
      <c r="H45" s="1">
        <v>0.1</v>
      </c>
      <c r="I45" s="12">
        <f>H45/G45*100</f>
        <v>35.714285714285715</v>
      </c>
      <c r="J45"/>
      <c r="K45"/>
    </row>
    <row r="46" spans="1:11" ht="19.5" thickBot="1" x14ac:dyDescent="0.35">
      <c r="A46" s="23" t="s">
        <v>7</v>
      </c>
      <c r="B46" s="15">
        <f>B45/G45*100</f>
        <v>3.5714285714285712</v>
      </c>
      <c r="C46" s="25">
        <f>C45/H45*100</f>
        <v>4</v>
      </c>
      <c r="D46" s="2" t="s">
        <v>8</v>
      </c>
      <c r="F46" s="59" t="s">
        <v>7</v>
      </c>
      <c r="G46" s="15">
        <f>G45/0.28*100</f>
        <v>100</v>
      </c>
      <c r="H46" s="1">
        <v>70</v>
      </c>
      <c r="I46" s="2" t="s">
        <v>8</v>
      </c>
      <c r="J46"/>
      <c r="K46"/>
    </row>
    <row r="47" spans="1:11" ht="38.25" thickBot="1" x14ac:dyDescent="0.35">
      <c r="A47" s="23" t="s">
        <v>22</v>
      </c>
      <c r="B47" s="1">
        <v>0</v>
      </c>
      <c r="C47" s="24">
        <v>0</v>
      </c>
      <c r="D47" s="12">
        <v>0</v>
      </c>
      <c r="F47" s="59" t="s">
        <v>22</v>
      </c>
      <c r="G47" s="1">
        <v>2.98E-2</v>
      </c>
      <c r="H47" s="1">
        <v>4.0000000000000001E-3</v>
      </c>
      <c r="I47" s="12">
        <f>H47/G47*100</f>
        <v>13.422818791946309</v>
      </c>
      <c r="J47"/>
      <c r="K47"/>
    </row>
    <row r="48" spans="1:11" ht="19.5" thickBot="1" x14ac:dyDescent="0.35">
      <c r="A48" s="23" t="s">
        <v>7</v>
      </c>
      <c r="B48" s="15">
        <v>0</v>
      </c>
      <c r="C48" s="25">
        <v>0</v>
      </c>
      <c r="D48" s="2" t="s">
        <v>8</v>
      </c>
      <c r="F48" s="59" t="s">
        <v>7</v>
      </c>
      <c r="G48" s="15">
        <f>G47/0.0298*100</f>
        <v>100</v>
      </c>
      <c r="H48" s="1">
        <v>26</v>
      </c>
      <c r="I48" s="2" t="s">
        <v>8</v>
      </c>
      <c r="J48"/>
      <c r="K48"/>
    </row>
    <row r="49" spans="1:11" ht="19.5" thickBot="1" x14ac:dyDescent="0.35">
      <c r="A49" s="23" t="s">
        <v>23</v>
      </c>
      <c r="B49" s="1">
        <v>0.24</v>
      </c>
      <c r="C49" s="24">
        <v>0.15</v>
      </c>
      <c r="D49" s="12">
        <f>C49/B49*100</f>
        <v>62.5</v>
      </c>
      <c r="F49" s="59" t="s">
        <v>23</v>
      </c>
      <c r="G49" s="1">
        <v>0.8</v>
      </c>
      <c r="H49" s="1">
        <v>0.22</v>
      </c>
      <c r="I49" s="12">
        <f>H49/G49*100</f>
        <v>27.499999999999996</v>
      </c>
      <c r="J49"/>
      <c r="K49"/>
    </row>
    <row r="50" spans="1:11" ht="19.5" thickBot="1" x14ac:dyDescent="0.35">
      <c r="A50" s="23" t="s">
        <v>7</v>
      </c>
      <c r="B50" s="15">
        <f>B49/G49*100</f>
        <v>30</v>
      </c>
      <c r="C50" s="25">
        <f>C49/H49*100</f>
        <v>68.181818181818173</v>
      </c>
      <c r="D50" s="2" t="s">
        <v>8</v>
      </c>
      <c r="F50" s="59" t="s">
        <v>7</v>
      </c>
      <c r="G50" s="15">
        <f>G49/0.7*100</f>
        <v>114.28571428571431</v>
      </c>
      <c r="H50" s="1">
        <v>79</v>
      </c>
      <c r="I50" s="2" t="s">
        <v>8</v>
      </c>
      <c r="J50"/>
      <c r="K50"/>
    </row>
    <row r="51" spans="1:11" ht="19.5" thickBot="1" x14ac:dyDescent="0.35">
      <c r="A51" s="23" t="s">
        <v>75</v>
      </c>
      <c r="B51" s="1">
        <v>0.6</v>
      </c>
      <c r="C51" s="24">
        <v>0.35</v>
      </c>
      <c r="D51" s="12">
        <f>C51/B51*100</f>
        <v>58.333333333333336</v>
      </c>
      <c r="F51" s="59" t="s">
        <v>24</v>
      </c>
      <c r="G51" s="1">
        <v>0.7</v>
      </c>
      <c r="H51" s="1">
        <v>0.2</v>
      </c>
      <c r="I51" s="12">
        <f>H51/G51*100</f>
        <v>28.571428571428577</v>
      </c>
    </row>
    <row r="52" spans="1:11" ht="19.5" thickBot="1" x14ac:dyDescent="0.35">
      <c r="A52" s="23" t="s">
        <v>7</v>
      </c>
      <c r="B52" s="15">
        <f>B51/G51*100</f>
        <v>85.714285714285722</v>
      </c>
      <c r="C52" s="25">
        <f>C51/H51*100</f>
        <v>174.99999999999997</v>
      </c>
      <c r="D52" s="2" t="s">
        <v>8</v>
      </c>
      <c r="F52" s="59" t="s">
        <v>7</v>
      </c>
      <c r="G52" s="15">
        <f>G51/0.6*100</f>
        <v>116.66666666666667</v>
      </c>
      <c r="H52" s="1">
        <v>104.1</v>
      </c>
      <c r="I52" s="2" t="s">
        <v>8</v>
      </c>
    </row>
    <row r="53" spans="1:11" ht="19.5" thickBot="1" x14ac:dyDescent="0.35">
      <c r="A53" s="23" t="s">
        <v>23</v>
      </c>
      <c r="B53" s="1">
        <v>0.6</v>
      </c>
      <c r="C53" s="28">
        <v>0.35</v>
      </c>
      <c r="D53" s="12">
        <f>C53/B53*100</f>
        <v>58.333333333333336</v>
      </c>
      <c r="F53" s="59" t="s">
        <v>23</v>
      </c>
      <c r="G53" s="1">
        <v>0.7</v>
      </c>
      <c r="H53" s="1">
        <v>0.21</v>
      </c>
      <c r="I53" s="12">
        <f>H53/G53*100</f>
        <v>30</v>
      </c>
    </row>
    <row r="54" spans="1:11" ht="19.5" thickBot="1" x14ac:dyDescent="0.35">
      <c r="A54" s="23" t="s">
        <v>7</v>
      </c>
      <c r="B54" s="15">
        <f>B53/G53*100</f>
        <v>85.714285714285722</v>
      </c>
      <c r="C54" s="25">
        <f>C53/H53*100</f>
        <v>166.66666666666666</v>
      </c>
      <c r="D54" s="2" t="s">
        <v>8</v>
      </c>
      <c r="F54" s="59" t="s">
        <v>7</v>
      </c>
      <c r="G54" s="15">
        <f>G53/0.6*100</f>
        <v>116.66666666666667</v>
      </c>
      <c r="H54" s="1">
        <v>104.3</v>
      </c>
      <c r="I54" s="2" t="s">
        <v>8</v>
      </c>
    </row>
    <row r="55" spans="1:11" ht="19.5" customHeight="1" thickBot="1" x14ac:dyDescent="0.35">
      <c r="A55" s="23" t="s">
        <v>25</v>
      </c>
      <c r="B55" s="1">
        <v>2.8</v>
      </c>
      <c r="C55" s="24">
        <v>1.5</v>
      </c>
      <c r="D55" s="12">
        <f>C55/B55*100</f>
        <v>53.571428571428569</v>
      </c>
      <c r="F55" s="59" t="s">
        <v>25</v>
      </c>
      <c r="G55" s="1">
        <v>3.7</v>
      </c>
      <c r="H55" s="1">
        <v>1.42</v>
      </c>
      <c r="I55" s="12">
        <f>H55/G55*100</f>
        <v>38.378378378378372</v>
      </c>
    </row>
    <row r="56" spans="1:11" ht="31.5" customHeight="1" thickBot="1" x14ac:dyDescent="0.35">
      <c r="A56" s="23" t="s">
        <v>7</v>
      </c>
      <c r="B56" s="15">
        <f>B55/G55*100</f>
        <v>75.675675675675663</v>
      </c>
      <c r="C56" s="25">
        <f>C55/H55*100</f>
        <v>105.63380281690142</v>
      </c>
      <c r="D56" s="2" t="s">
        <v>8</v>
      </c>
      <c r="F56" s="59" t="s">
        <v>7</v>
      </c>
      <c r="G56" s="15">
        <f>G55/3.3*100</f>
        <v>112.12121212121214</v>
      </c>
      <c r="H56" s="1">
        <v>96.2</v>
      </c>
      <c r="I56" s="2" t="s">
        <v>8</v>
      </c>
    </row>
    <row r="57" spans="1:11" ht="65.25" customHeight="1" x14ac:dyDescent="0.3">
      <c r="A57" s="118" t="s">
        <v>26</v>
      </c>
      <c r="B57" s="120">
        <v>975</v>
      </c>
      <c r="C57" s="122">
        <v>653</v>
      </c>
      <c r="D57" s="4"/>
      <c r="F57" s="118" t="s">
        <v>26</v>
      </c>
      <c r="G57" s="120">
        <v>996</v>
      </c>
      <c r="H57" s="120">
        <v>1003</v>
      </c>
      <c r="I57" s="4"/>
    </row>
    <row r="58" spans="1:11" ht="12.75" customHeight="1" thickBot="1" x14ac:dyDescent="0.3">
      <c r="A58" s="119"/>
      <c r="B58" s="121"/>
      <c r="C58" s="123"/>
      <c r="D58" s="12">
        <f>C57/B57*100</f>
        <v>66.974358974358978</v>
      </c>
      <c r="F58" s="119"/>
      <c r="G58" s="121"/>
      <c r="H58" s="121"/>
      <c r="I58" s="12">
        <f>H57/G57*100</f>
        <v>100.70281124497993</v>
      </c>
    </row>
    <row r="59" spans="1:11" ht="25.5" customHeight="1" thickBot="1" x14ac:dyDescent="0.35">
      <c r="A59" s="23" t="s">
        <v>7</v>
      </c>
      <c r="B59" s="15">
        <v>97.9</v>
      </c>
      <c r="C59" s="25">
        <v>31.4</v>
      </c>
      <c r="D59" s="2" t="s">
        <v>8</v>
      </c>
      <c r="F59" s="59" t="s">
        <v>7</v>
      </c>
      <c r="G59" s="15">
        <v>97.9</v>
      </c>
      <c r="H59" s="1">
        <v>100</v>
      </c>
      <c r="I59" s="2" t="s">
        <v>8</v>
      </c>
    </row>
    <row r="60" spans="1:11" s="20" customFormat="1" ht="38.25" thickBot="1" x14ac:dyDescent="0.35">
      <c r="A60" s="18" t="s">
        <v>62</v>
      </c>
      <c r="B60" s="43">
        <v>96</v>
      </c>
      <c r="C60" s="44">
        <v>99</v>
      </c>
      <c r="D60" s="19">
        <f>C60/B60*100</f>
        <v>103.125</v>
      </c>
      <c r="F60" s="18" t="s">
        <v>62</v>
      </c>
      <c r="G60" s="66">
        <v>109</v>
      </c>
      <c r="H60" s="66">
        <v>109</v>
      </c>
      <c r="I60" s="19">
        <f>H60/G60*100</f>
        <v>100</v>
      </c>
      <c r="J60" s="22"/>
      <c r="K60" s="22"/>
    </row>
    <row r="61" spans="1:11" ht="19.5" thickBot="1" x14ac:dyDescent="0.35">
      <c r="A61" s="23" t="s">
        <v>7</v>
      </c>
      <c r="B61" s="15">
        <f>B60/G60*100</f>
        <v>88.073394495412856</v>
      </c>
      <c r="C61" s="25">
        <f>C60/H60*100</f>
        <v>90.825688073394488</v>
      </c>
      <c r="D61" s="2" t="s">
        <v>8</v>
      </c>
      <c r="F61" s="59" t="s">
        <v>7</v>
      </c>
      <c r="G61" s="1">
        <v>100.9</v>
      </c>
      <c r="H61" s="1">
        <v>100</v>
      </c>
      <c r="I61" s="2" t="s">
        <v>8</v>
      </c>
    </row>
    <row r="62" spans="1:11" ht="57" thickBot="1" x14ac:dyDescent="0.35">
      <c r="A62" s="23" t="s">
        <v>27</v>
      </c>
      <c r="B62" s="1"/>
      <c r="C62" s="24"/>
      <c r="D62" s="2"/>
      <c r="F62" s="59" t="s">
        <v>27</v>
      </c>
      <c r="G62" s="1"/>
      <c r="H62" s="1"/>
      <c r="I62" s="2"/>
    </row>
    <row r="63" spans="1:11" ht="19.5" thickBot="1" x14ac:dyDescent="0.35">
      <c r="A63" s="23" t="s">
        <v>28</v>
      </c>
      <c r="B63" s="1">
        <v>0</v>
      </c>
      <c r="C63" s="24">
        <v>0</v>
      </c>
      <c r="D63" s="12">
        <v>0</v>
      </c>
      <c r="F63" s="59" t="s">
        <v>28</v>
      </c>
      <c r="G63" s="1">
        <v>0</v>
      </c>
      <c r="H63" s="1">
        <v>0</v>
      </c>
      <c r="I63" s="12">
        <v>0</v>
      </c>
    </row>
    <row r="64" spans="1:11" ht="19.5" thickBot="1" x14ac:dyDescent="0.35">
      <c r="A64" s="23" t="s">
        <v>7</v>
      </c>
      <c r="B64" s="15">
        <v>0</v>
      </c>
      <c r="C64" s="25">
        <v>0</v>
      </c>
      <c r="D64" s="2" t="s">
        <v>8</v>
      </c>
      <c r="F64" s="59" t="s">
        <v>7</v>
      </c>
      <c r="G64" s="15">
        <f>G63/100.2*100</f>
        <v>0</v>
      </c>
      <c r="H64" s="1">
        <v>0</v>
      </c>
      <c r="I64" s="2" t="s">
        <v>8</v>
      </c>
    </row>
    <row r="65" spans="1:11" ht="19.5" thickBot="1" x14ac:dyDescent="0.35">
      <c r="A65" s="23" t="s">
        <v>29</v>
      </c>
      <c r="B65" s="1">
        <v>660</v>
      </c>
      <c r="C65" s="24">
        <v>660</v>
      </c>
      <c r="D65" s="12">
        <f>C65/B65*100</f>
        <v>100</v>
      </c>
      <c r="F65" s="59" t="s">
        <v>29</v>
      </c>
      <c r="G65" s="1">
        <v>1100</v>
      </c>
      <c r="H65" s="1">
        <v>1002</v>
      </c>
      <c r="I65" s="12">
        <f>H65/G65*100</f>
        <v>91.090909090909093</v>
      </c>
    </row>
    <row r="66" spans="1:11" ht="19.5" thickBot="1" x14ac:dyDescent="0.35">
      <c r="A66" s="23" t="s">
        <v>7</v>
      </c>
      <c r="B66" s="15">
        <f>B65/G65*100</f>
        <v>60</v>
      </c>
      <c r="C66" s="25">
        <f>C65/H65*100</f>
        <v>65.868263473053887</v>
      </c>
      <c r="D66" s="2" t="s">
        <v>8</v>
      </c>
      <c r="F66" s="59" t="s">
        <v>7</v>
      </c>
      <c r="G66" s="15">
        <f>G65/722*100</f>
        <v>152.35457063711914</v>
      </c>
      <c r="H66" s="1">
        <v>106.6</v>
      </c>
      <c r="I66" s="2" t="s">
        <v>8</v>
      </c>
    </row>
    <row r="67" spans="1:11" ht="38.25" thickBot="1" x14ac:dyDescent="0.35">
      <c r="A67" s="23" t="s">
        <v>30</v>
      </c>
      <c r="B67" s="1">
        <v>33.6</v>
      </c>
      <c r="C67" s="24">
        <v>14.1</v>
      </c>
      <c r="D67" s="15">
        <f>C67/B67*100</f>
        <v>41.964285714285708</v>
      </c>
      <c r="F67" s="59" t="s">
        <v>30</v>
      </c>
      <c r="G67" s="1">
        <v>39</v>
      </c>
      <c r="H67" s="1">
        <v>22.4</v>
      </c>
      <c r="I67" s="15">
        <f>H67/G67*100</f>
        <v>57.435897435897431</v>
      </c>
      <c r="J67"/>
      <c r="K67"/>
    </row>
    <row r="68" spans="1:11" ht="19.5" customHeight="1" thickBot="1" x14ac:dyDescent="0.35">
      <c r="A68" s="23" t="s">
        <v>7</v>
      </c>
      <c r="B68" s="15">
        <f>B67/G67*100</f>
        <v>86.15384615384616</v>
      </c>
      <c r="C68" s="25">
        <f>C67/H67*100</f>
        <v>62.946428571428569</v>
      </c>
      <c r="D68" s="2" t="s">
        <v>8</v>
      </c>
      <c r="F68" s="59" t="s">
        <v>7</v>
      </c>
      <c r="G68" s="15">
        <f>G67/32.8*100</f>
        <v>118.90243902439026</v>
      </c>
      <c r="H68" s="1">
        <v>99.6</v>
      </c>
      <c r="I68" s="2" t="s">
        <v>8</v>
      </c>
      <c r="J68"/>
      <c r="K68"/>
    </row>
    <row r="69" spans="1:11" ht="19.5" thickBot="1" x14ac:dyDescent="0.35">
      <c r="A69" s="107" t="s">
        <v>31</v>
      </c>
      <c r="B69" s="108"/>
      <c r="C69" s="108"/>
      <c r="D69" s="93"/>
      <c r="F69" s="94" t="s">
        <v>31</v>
      </c>
      <c r="G69" s="95"/>
      <c r="H69" s="95"/>
      <c r="I69" s="93"/>
      <c r="J69"/>
      <c r="K69"/>
    </row>
    <row r="70" spans="1:11" s="14" customFormat="1" ht="93.75" customHeight="1" thickBot="1" x14ac:dyDescent="0.35">
      <c r="A70" s="109" t="s">
        <v>63</v>
      </c>
      <c r="B70" s="111">
        <v>23920</v>
      </c>
      <c r="C70" s="113">
        <v>5.9</v>
      </c>
      <c r="D70" s="15">
        <f>C70/B70*100</f>
        <v>2.4665551839464884E-2</v>
      </c>
      <c r="F70" s="125" t="s">
        <v>63</v>
      </c>
      <c r="G70" s="127">
        <v>200000</v>
      </c>
      <c r="H70" s="120"/>
      <c r="I70" s="68"/>
    </row>
    <row r="71" spans="1:11" ht="18.75" hidden="1" customHeight="1" x14ac:dyDescent="0.25">
      <c r="A71" s="109"/>
      <c r="B71" s="111"/>
      <c r="C71" s="113"/>
      <c r="D71" s="6"/>
      <c r="F71" s="126"/>
      <c r="G71" s="128"/>
      <c r="H71" s="129"/>
      <c r="I71" s="6"/>
      <c r="J71"/>
      <c r="K71"/>
    </row>
    <row r="72" spans="1:11" ht="19.5" hidden="1" customHeight="1" thickBot="1" x14ac:dyDescent="0.25">
      <c r="A72" s="110"/>
      <c r="B72" s="112"/>
      <c r="C72" s="114"/>
      <c r="D72" s="69">
        <v>4.2</v>
      </c>
      <c r="F72" s="126"/>
      <c r="G72" s="128"/>
      <c r="H72" s="129"/>
      <c r="I72" s="69">
        <v>4.2</v>
      </c>
      <c r="J72"/>
      <c r="K72"/>
    </row>
    <row r="73" spans="1:11" ht="37.5" x14ac:dyDescent="0.3">
      <c r="A73" s="41" t="s">
        <v>32</v>
      </c>
      <c r="B73" s="72">
        <v>12</v>
      </c>
      <c r="C73" s="57"/>
      <c r="D73" s="42" t="s">
        <v>8</v>
      </c>
      <c r="F73" s="41" t="s">
        <v>32</v>
      </c>
      <c r="G73" s="42">
        <v>100</v>
      </c>
      <c r="H73" s="42"/>
      <c r="I73" s="42" t="s">
        <v>8</v>
      </c>
      <c r="J73"/>
      <c r="K73"/>
    </row>
    <row r="74" spans="1:11" ht="18.75" x14ac:dyDescent="0.3">
      <c r="A74" s="41"/>
      <c r="B74" s="42"/>
      <c r="C74" s="42"/>
      <c r="D74" s="42"/>
      <c r="F74" s="41"/>
      <c r="G74" s="42"/>
      <c r="H74" s="42"/>
      <c r="I74" s="42"/>
      <c r="J74"/>
      <c r="K74"/>
    </row>
    <row r="75" spans="1:11" ht="75" x14ac:dyDescent="0.3">
      <c r="A75" s="41" t="s">
        <v>80</v>
      </c>
      <c r="B75" s="42">
        <v>0</v>
      </c>
      <c r="C75" s="42">
        <v>0</v>
      </c>
      <c r="D75" s="72">
        <v>0</v>
      </c>
      <c r="F75" s="41" t="s">
        <v>80</v>
      </c>
      <c r="G75" s="42">
        <v>65845</v>
      </c>
      <c r="H75" s="78">
        <v>32603</v>
      </c>
      <c r="I75" s="72">
        <f>H75/G75*100</f>
        <v>49.514769534512872</v>
      </c>
      <c r="J75"/>
      <c r="K75"/>
    </row>
    <row r="76" spans="1:11" ht="38.25" thickBot="1" x14ac:dyDescent="0.35">
      <c r="A76" s="41" t="s">
        <v>32</v>
      </c>
      <c r="B76" s="72">
        <f>B75/65412*100</f>
        <v>0</v>
      </c>
      <c r="C76" s="42">
        <v>0</v>
      </c>
      <c r="D76" s="42" t="s">
        <v>8</v>
      </c>
      <c r="F76" s="59" t="s">
        <v>32</v>
      </c>
      <c r="G76" s="15">
        <f>G75/65412*100</f>
        <v>100.66195805051062</v>
      </c>
      <c r="H76" s="1">
        <v>72.3</v>
      </c>
      <c r="I76" s="1" t="s">
        <v>8</v>
      </c>
      <c r="J76"/>
      <c r="K76"/>
    </row>
    <row r="77" spans="1:11" ht="64.5" customHeight="1" thickBot="1" x14ac:dyDescent="0.35">
      <c r="A77" s="91" t="s">
        <v>33</v>
      </c>
      <c r="B77" s="92"/>
      <c r="C77" s="92"/>
      <c r="D77" s="130"/>
      <c r="F77" s="91" t="s">
        <v>33</v>
      </c>
      <c r="G77" s="92"/>
      <c r="H77" s="92"/>
      <c r="I77" s="130"/>
      <c r="J77"/>
      <c r="K77"/>
    </row>
    <row r="78" spans="1:11" ht="57" thickBot="1" x14ac:dyDescent="0.35">
      <c r="A78" s="59" t="s">
        <v>64</v>
      </c>
      <c r="B78" s="1">
        <v>1171200</v>
      </c>
      <c r="C78" s="24">
        <v>609024</v>
      </c>
      <c r="D78" s="15">
        <f>C78/B78*100</f>
        <v>52</v>
      </c>
      <c r="F78" s="59" t="s">
        <v>64</v>
      </c>
      <c r="G78" s="1">
        <v>879150</v>
      </c>
      <c r="H78" s="1">
        <v>438800</v>
      </c>
      <c r="I78" s="15">
        <f>H78/G78*100</f>
        <v>49.911846670079051</v>
      </c>
      <c r="J78"/>
      <c r="K78"/>
    </row>
    <row r="79" spans="1:11" ht="54.75" customHeight="1" thickBot="1" x14ac:dyDescent="0.35">
      <c r="A79" s="59" t="s">
        <v>34</v>
      </c>
      <c r="B79" s="15">
        <f>B78/G78*100</f>
        <v>133.21958710117727</v>
      </c>
      <c r="C79" s="25">
        <f>C78/H78*100</f>
        <v>138.79307201458525</v>
      </c>
      <c r="D79" s="1" t="s">
        <v>8</v>
      </c>
      <c r="F79" s="59" t="s">
        <v>34</v>
      </c>
      <c r="G79" s="15">
        <f>G78/877201*100</f>
        <v>100.22218396923851</v>
      </c>
      <c r="H79" s="1">
        <v>97.6</v>
      </c>
      <c r="I79" s="1" t="s">
        <v>8</v>
      </c>
      <c r="J79"/>
      <c r="K79"/>
    </row>
    <row r="80" spans="1:11" ht="19.5" thickBot="1" x14ac:dyDescent="0.35">
      <c r="A80" s="94" t="s">
        <v>35</v>
      </c>
      <c r="B80" s="95"/>
      <c r="C80" s="95"/>
      <c r="D80" s="93"/>
      <c r="F80" s="94" t="s">
        <v>35</v>
      </c>
      <c r="G80" s="95"/>
      <c r="H80" s="95"/>
      <c r="I80" s="93"/>
      <c r="J80"/>
      <c r="K80"/>
    </row>
    <row r="81" spans="1:11" ht="53.25" customHeight="1" thickBot="1" x14ac:dyDescent="0.35">
      <c r="A81" s="59" t="s">
        <v>65</v>
      </c>
      <c r="B81" s="1">
        <v>395000</v>
      </c>
      <c r="C81" s="24">
        <v>180000</v>
      </c>
      <c r="D81" s="15">
        <f>C81/B81*100</f>
        <v>45.569620253164558</v>
      </c>
      <c r="F81" s="59" t="s">
        <v>65</v>
      </c>
      <c r="G81" s="1">
        <v>477563</v>
      </c>
      <c r="H81" s="1">
        <v>238500</v>
      </c>
      <c r="I81" s="15">
        <f>H81/G81*100</f>
        <v>49.941054897469023</v>
      </c>
      <c r="J81"/>
      <c r="K81"/>
    </row>
    <row r="82" spans="1:11" ht="44.25" customHeight="1" thickBot="1" x14ac:dyDescent="0.35">
      <c r="A82" s="59" t="s">
        <v>32</v>
      </c>
      <c r="B82" s="15">
        <f>B81/G81*100</f>
        <v>82.71160035429881</v>
      </c>
      <c r="C82" s="25">
        <f>C81/H81*100</f>
        <v>75.471698113207552</v>
      </c>
      <c r="D82" s="1" t="s">
        <v>8</v>
      </c>
      <c r="F82" s="59" t="s">
        <v>32</v>
      </c>
      <c r="G82" s="15">
        <f>G81/477000*100</f>
        <v>100.11802935010483</v>
      </c>
      <c r="H82" s="1">
        <v>103.1</v>
      </c>
      <c r="I82" s="1" t="s">
        <v>8</v>
      </c>
      <c r="J82"/>
      <c r="K82"/>
    </row>
    <row r="83" spans="1:11" ht="55.5" customHeight="1" thickBot="1" x14ac:dyDescent="0.35">
      <c r="A83" s="59" t="s">
        <v>66</v>
      </c>
      <c r="B83" s="1">
        <v>19.7</v>
      </c>
      <c r="C83" s="24">
        <v>6.81</v>
      </c>
      <c r="D83" s="15">
        <f>C83/B83*100</f>
        <v>34.568527918781726</v>
      </c>
      <c r="F83" s="59" t="s">
        <v>66</v>
      </c>
      <c r="G83" s="1">
        <v>11785</v>
      </c>
      <c r="H83" s="1">
        <v>5850</v>
      </c>
      <c r="I83" s="15">
        <f>H83/G83*100</f>
        <v>49.639372083156559</v>
      </c>
      <c r="J83"/>
      <c r="K83"/>
    </row>
    <row r="84" spans="1:11" ht="38.25" thickBot="1" x14ac:dyDescent="0.35">
      <c r="A84" s="59" t="s">
        <v>32</v>
      </c>
      <c r="B84" s="15">
        <f>B83/G83*100</f>
        <v>0.16716164616037335</v>
      </c>
      <c r="C84" s="25">
        <f>C83/H83*100</f>
        <v>0.11641025641025642</v>
      </c>
      <c r="D84" s="1" t="s">
        <v>8</v>
      </c>
      <c r="F84" s="59" t="s">
        <v>32</v>
      </c>
      <c r="G84" s="15">
        <f>G83/11700*100</f>
        <v>100.72649572649573</v>
      </c>
      <c r="H84" s="1">
        <v>96.6</v>
      </c>
      <c r="I84" s="1" t="s">
        <v>8</v>
      </c>
      <c r="J84"/>
      <c r="K84"/>
    </row>
    <row r="85" spans="1:11" ht="37.5" customHeight="1" thickBot="1" x14ac:dyDescent="0.35">
      <c r="A85" s="59" t="s">
        <v>67</v>
      </c>
      <c r="B85" s="1">
        <v>38.4</v>
      </c>
      <c r="C85" s="24">
        <v>18.399999999999999</v>
      </c>
      <c r="D85" s="15">
        <f>C85/B85*100</f>
        <v>47.916666666666664</v>
      </c>
      <c r="F85" s="59" t="s">
        <v>67</v>
      </c>
      <c r="G85" s="1">
        <v>37896</v>
      </c>
      <c r="H85" s="1">
        <v>18845</v>
      </c>
      <c r="I85" s="15">
        <f>H85/G85*100</f>
        <v>49.728203504327631</v>
      </c>
      <c r="J85"/>
      <c r="K85"/>
    </row>
    <row r="86" spans="1:11" ht="38.25" thickBot="1" x14ac:dyDescent="0.35">
      <c r="A86" s="59" t="s">
        <v>32</v>
      </c>
      <c r="B86" s="15">
        <f>B85/G85*100</f>
        <v>0.10132995566814439</v>
      </c>
      <c r="C86" s="25">
        <f>C85/H85*100</f>
        <v>9.763863093658795E-2</v>
      </c>
      <c r="D86" s="1" t="s">
        <v>8</v>
      </c>
      <c r="F86" s="59" t="s">
        <v>32</v>
      </c>
      <c r="G86" s="15">
        <f>G85/37500*100</f>
        <v>101.05599999999998</v>
      </c>
      <c r="H86" s="1">
        <v>101.9</v>
      </c>
      <c r="I86" s="1" t="s">
        <v>8</v>
      </c>
      <c r="J86"/>
      <c r="K86"/>
    </row>
    <row r="87" spans="1:11" ht="51" customHeight="1" thickBot="1" x14ac:dyDescent="0.35">
      <c r="A87" s="94" t="s">
        <v>36</v>
      </c>
      <c r="B87" s="95"/>
      <c r="C87" s="95"/>
      <c r="D87" s="93"/>
      <c r="F87" s="94" t="s">
        <v>36</v>
      </c>
      <c r="G87" s="95"/>
      <c r="H87" s="95"/>
      <c r="I87" s="93"/>
      <c r="J87"/>
      <c r="K87"/>
    </row>
    <row r="88" spans="1:11" ht="19.5" hidden="1" customHeight="1" thickBot="1" x14ac:dyDescent="0.35">
      <c r="A88" s="59" t="s">
        <v>37</v>
      </c>
      <c r="B88" s="1">
        <v>39</v>
      </c>
      <c r="C88" s="24">
        <v>35</v>
      </c>
      <c r="D88" s="35">
        <f>C88/B88*100</f>
        <v>89.743589743589752</v>
      </c>
      <c r="F88" s="62" t="s">
        <v>37</v>
      </c>
      <c r="G88" s="4">
        <v>37</v>
      </c>
      <c r="H88" s="5">
        <v>35</v>
      </c>
      <c r="I88" s="5">
        <v>100</v>
      </c>
      <c r="J88"/>
      <c r="K88"/>
    </row>
    <row r="89" spans="1:11" ht="19.5" hidden="1" customHeight="1" thickBot="1" x14ac:dyDescent="0.3">
      <c r="A89" s="58" t="s">
        <v>38</v>
      </c>
      <c r="B89" s="60">
        <v>29.4</v>
      </c>
      <c r="C89" s="63">
        <v>30.9</v>
      </c>
      <c r="D89" s="73" t="s">
        <v>39</v>
      </c>
      <c r="F89" s="140" t="s">
        <v>38</v>
      </c>
      <c r="G89" s="141">
        <v>29.4</v>
      </c>
      <c r="H89" s="111">
        <v>29.8</v>
      </c>
      <c r="I89" s="36" t="s">
        <v>39</v>
      </c>
      <c r="J89"/>
      <c r="K89"/>
    </row>
    <row r="90" spans="1:11" ht="123" customHeight="1" x14ac:dyDescent="0.3">
      <c r="A90" s="41" t="s">
        <v>38</v>
      </c>
      <c r="B90" s="78">
        <v>29.4</v>
      </c>
      <c r="C90" s="78">
        <v>29.8</v>
      </c>
      <c r="D90" s="89">
        <v>101.3</v>
      </c>
      <c r="F90" s="140"/>
      <c r="G90" s="141"/>
      <c r="H90" s="111"/>
      <c r="I90" s="74"/>
      <c r="J90"/>
      <c r="K90"/>
    </row>
    <row r="91" spans="1:11" ht="19.5" hidden="1" customHeight="1" thickBot="1" x14ac:dyDescent="0.3">
      <c r="A91" s="75"/>
      <c r="B91" s="42"/>
      <c r="C91" s="57"/>
      <c r="D91" s="76">
        <v>103.9</v>
      </c>
      <c r="F91" s="140"/>
      <c r="G91" s="141"/>
      <c r="H91" s="111"/>
      <c r="I91" s="36">
        <v>103.9</v>
      </c>
      <c r="J91"/>
      <c r="K91"/>
    </row>
    <row r="92" spans="1:11" ht="62.25" customHeight="1" x14ac:dyDescent="0.3">
      <c r="A92" s="81" t="s">
        <v>84</v>
      </c>
      <c r="B92" s="80">
        <v>39</v>
      </c>
      <c r="C92" s="71">
        <v>37</v>
      </c>
      <c r="D92" s="79">
        <v>94.9</v>
      </c>
      <c r="F92" s="77"/>
      <c r="G92" s="78"/>
      <c r="H92" s="65"/>
      <c r="I92" s="88"/>
      <c r="J92"/>
      <c r="K92"/>
    </row>
    <row r="93" spans="1:11" ht="121.5" customHeight="1" x14ac:dyDescent="0.25">
      <c r="A93" s="138" t="s">
        <v>40</v>
      </c>
      <c r="B93" s="135">
        <v>20000</v>
      </c>
      <c r="C93" s="114">
        <v>0</v>
      </c>
      <c r="D93" s="133">
        <v>0</v>
      </c>
      <c r="F93" s="140" t="s">
        <v>40</v>
      </c>
      <c r="G93" s="141"/>
      <c r="H93" s="111"/>
      <c r="I93" s="131">
        <v>5.7</v>
      </c>
      <c r="J93"/>
      <c r="K93"/>
    </row>
    <row r="94" spans="1:11" ht="15.75" thickBot="1" x14ac:dyDescent="0.3">
      <c r="A94" s="139"/>
      <c r="B94" s="136"/>
      <c r="C94" s="137"/>
      <c r="D94" s="134"/>
      <c r="F94" s="140"/>
      <c r="G94" s="141"/>
      <c r="H94" s="111"/>
      <c r="I94" s="132"/>
      <c r="J94"/>
      <c r="K94"/>
    </row>
    <row r="95" spans="1:11" ht="19.5" thickBot="1" x14ac:dyDescent="0.35">
      <c r="A95" s="94" t="s">
        <v>41</v>
      </c>
      <c r="B95" s="95"/>
      <c r="C95" s="95"/>
      <c r="D95" s="93"/>
      <c r="F95" s="91" t="s">
        <v>41</v>
      </c>
      <c r="G95" s="92"/>
      <c r="H95" s="92"/>
      <c r="I95" s="93"/>
      <c r="J95"/>
      <c r="K95"/>
    </row>
    <row r="96" spans="1:11" ht="19.5" thickBot="1" x14ac:dyDescent="0.35">
      <c r="A96" s="59" t="s">
        <v>73</v>
      </c>
      <c r="B96" s="1">
        <v>450432</v>
      </c>
      <c r="C96" s="24">
        <v>229720</v>
      </c>
      <c r="D96" s="15">
        <f>C96/B96*100</f>
        <v>50.999928957090077</v>
      </c>
      <c r="F96" s="59" t="s">
        <v>81</v>
      </c>
      <c r="G96" s="1">
        <v>880123</v>
      </c>
      <c r="H96" s="1">
        <v>423118</v>
      </c>
      <c r="I96" s="15">
        <f>H96/G96*100</f>
        <v>48.074871353208586</v>
      </c>
      <c r="J96"/>
      <c r="K96"/>
    </row>
    <row r="97" spans="1:11" ht="19.5" thickBot="1" x14ac:dyDescent="0.35">
      <c r="A97" s="59" t="s">
        <v>42</v>
      </c>
      <c r="B97" s="15">
        <f>B96/G96*100</f>
        <v>51.178301214716583</v>
      </c>
      <c r="C97" s="25">
        <f>C96/H96*100</f>
        <v>54.292183268024516</v>
      </c>
      <c r="D97" s="2" t="s">
        <v>8</v>
      </c>
      <c r="F97" s="59" t="s">
        <v>42</v>
      </c>
      <c r="G97" s="15">
        <f>G96/879323*100</f>
        <v>100.09097908277163</v>
      </c>
      <c r="H97" s="1">
        <v>95.6</v>
      </c>
      <c r="I97" s="2" t="s">
        <v>8</v>
      </c>
      <c r="J97"/>
      <c r="K97"/>
    </row>
    <row r="98" spans="1:11" ht="38.25" thickBot="1" x14ac:dyDescent="0.35">
      <c r="A98" s="59" t="s">
        <v>43</v>
      </c>
      <c r="B98" s="1">
        <v>450432</v>
      </c>
      <c r="C98" s="24">
        <v>229720</v>
      </c>
      <c r="D98" s="15">
        <f>C98/B98*100</f>
        <v>50.999928957090077</v>
      </c>
      <c r="F98" s="59" t="s">
        <v>43</v>
      </c>
      <c r="G98" s="1">
        <v>880123</v>
      </c>
      <c r="H98" s="1">
        <v>423118</v>
      </c>
      <c r="I98" s="15">
        <f>H98/G98*100</f>
        <v>48.074871353208586</v>
      </c>
      <c r="J98"/>
      <c r="K98"/>
    </row>
    <row r="99" spans="1:11" ht="19.5" thickBot="1" x14ac:dyDescent="0.35">
      <c r="A99" s="59" t="s">
        <v>42</v>
      </c>
      <c r="B99" s="15">
        <f>B98/G98*100</f>
        <v>51.178301214716583</v>
      </c>
      <c r="C99" s="25">
        <f>C98/H98*100</f>
        <v>54.292183268024516</v>
      </c>
      <c r="D99" s="2" t="s">
        <v>8</v>
      </c>
      <c r="F99" s="59" t="s">
        <v>42</v>
      </c>
      <c r="G99" s="15">
        <f>G98/879323*100</f>
        <v>100.09097908277163</v>
      </c>
      <c r="H99" s="1">
        <v>95.6</v>
      </c>
      <c r="I99" s="2" t="s">
        <v>8</v>
      </c>
      <c r="J99"/>
      <c r="K99"/>
    </row>
    <row r="100" spans="1:11" ht="38.25" thickBot="1" x14ac:dyDescent="0.35">
      <c r="A100" s="59" t="s">
        <v>44</v>
      </c>
      <c r="B100" s="1"/>
      <c r="C100" s="24"/>
      <c r="D100" s="1"/>
      <c r="F100" s="59" t="s">
        <v>44</v>
      </c>
      <c r="G100" s="1"/>
      <c r="H100" s="1"/>
      <c r="I100" s="1"/>
      <c r="J100"/>
      <c r="K100"/>
    </row>
    <row r="101" spans="1:11" ht="19.5" thickBot="1" x14ac:dyDescent="0.35">
      <c r="A101" s="59" t="s">
        <v>42</v>
      </c>
      <c r="B101" s="1"/>
      <c r="C101" s="24"/>
      <c r="D101" s="2" t="s">
        <v>8</v>
      </c>
      <c r="F101" s="59" t="s">
        <v>42</v>
      </c>
      <c r="G101" s="1"/>
      <c r="H101" s="1"/>
      <c r="I101" s="2" t="s">
        <v>8</v>
      </c>
      <c r="J101"/>
      <c r="K101"/>
    </row>
    <row r="102" spans="1:11" ht="19.5" thickBot="1" x14ac:dyDescent="0.35">
      <c r="A102" s="94" t="s">
        <v>45</v>
      </c>
      <c r="B102" s="95"/>
      <c r="C102" s="95"/>
      <c r="D102" s="93"/>
      <c r="F102" s="94" t="s">
        <v>45</v>
      </c>
      <c r="G102" s="95"/>
      <c r="H102" s="95"/>
      <c r="I102" s="93"/>
      <c r="J102"/>
      <c r="K102"/>
    </row>
    <row r="103" spans="1:11" ht="57" thickBot="1" x14ac:dyDescent="0.35">
      <c r="A103" s="59" t="s">
        <v>46</v>
      </c>
      <c r="B103" s="1">
        <v>11.79</v>
      </c>
      <c r="C103" s="24">
        <v>11.73</v>
      </c>
      <c r="D103" s="15">
        <f>C103/B103*100</f>
        <v>99.4910941475827</v>
      </c>
      <c r="F103" s="59" t="s">
        <v>46</v>
      </c>
      <c r="G103" s="1">
        <v>11.79</v>
      </c>
      <c r="H103" s="1">
        <v>11.7</v>
      </c>
      <c r="I103" s="15">
        <f>H103/G103*100</f>
        <v>99.236641221374043</v>
      </c>
      <c r="J103"/>
      <c r="K103"/>
    </row>
    <row r="104" spans="1:11" ht="19.5" thickBot="1" x14ac:dyDescent="0.35">
      <c r="A104" s="59" t="s">
        <v>42</v>
      </c>
      <c r="B104" s="15">
        <f>B103/G103*100</f>
        <v>100</v>
      </c>
      <c r="C104" s="25">
        <f>C103/H103*100</f>
        <v>100.25641025641025</v>
      </c>
      <c r="D104" s="2" t="s">
        <v>8</v>
      </c>
      <c r="F104" s="59" t="s">
        <v>42</v>
      </c>
      <c r="G104" s="15">
        <f>G103/11.73*100</f>
        <v>100.51150895140664</v>
      </c>
      <c r="H104" s="1">
        <v>100.1</v>
      </c>
      <c r="I104" s="2" t="s">
        <v>8</v>
      </c>
      <c r="J104"/>
      <c r="K104"/>
    </row>
    <row r="105" spans="1:11" ht="41.25" customHeight="1" thickBot="1" x14ac:dyDescent="0.35">
      <c r="A105" s="59" t="s">
        <v>47</v>
      </c>
      <c r="B105" s="1">
        <v>6.1</v>
      </c>
      <c r="C105" s="24">
        <v>5.9</v>
      </c>
      <c r="D105" s="15">
        <f>C105/B105*100</f>
        <v>96.721311475409848</v>
      </c>
      <c r="F105" s="59" t="s">
        <v>47</v>
      </c>
      <c r="G105" s="1">
        <v>2.2999999999999998</v>
      </c>
      <c r="H105" s="1">
        <v>2</v>
      </c>
      <c r="I105" s="15">
        <f>H105/G105*100</f>
        <v>86.956521739130437</v>
      </c>
      <c r="J105"/>
      <c r="K105"/>
    </row>
    <row r="106" spans="1:11" ht="33.75" customHeight="1" thickBot="1" x14ac:dyDescent="0.35">
      <c r="A106" s="59" t="s">
        <v>42</v>
      </c>
      <c r="B106" s="15">
        <f>B105/G105*100</f>
        <v>265.21739130434787</v>
      </c>
      <c r="C106" s="25">
        <f>C105/H105*100</f>
        <v>295</v>
      </c>
      <c r="D106" s="2" t="s">
        <v>8</v>
      </c>
      <c r="F106" s="62" t="s">
        <v>42</v>
      </c>
      <c r="G106" s="35">
        <f>G105/2.2*100</f>
        <v>104.54545454545452</v>
      </c>
      <c r="H106" s="4">
        <v>101.2</v>
      </c>
      <c r="I106" s="69" t="s">
        <v>8</v>
      </c>
      <c r="J106"/>
      <c r="K106"/>
    </row>
    <row r="107" spans="1:11" ht="51.75" customHeight="1" thickBot="1" x14ac:dyDescent="0.35">
      <c r="A107" s="58" t="s">
        <v>68</v>
      </c>
      <c r="B107" s="60">
        <v>9.5</v>
      </c>
      <c r="C107" s="61">
        <v>9.3000000000000007</v>
      </c>
      <c r="D107" s="15">
        <f>C107/B107*100</f>
        <v>97.894736842105274</v>
      </c>
      <c r="F107" s="41" t="s">
        <v>68</v>
      </c>
      <c r="G107" s="42">
        <v>9.4</v>
      </c>
      <c r="H107" s="42">
        <v>9.3000000000000007</v>
      </c>
      <c r="I107" s="72">
        <f>H107/G107*100</f>
        <v>98.936170212765958</v>
      </c>
      <c r="J107"/>
      <c r="K107"/>
    </row>
    <row r="108" spans="1:11" ht="33.75" customHeight="1" thickBot="1" x14ac:dyDescent="0.35">
      <c r="A108" s="16" t="s">
        <v>42</v>
      </c>
      <c r="B108" s="21">
        <f>B107/G107*100</f>
        <v>101.06382978723406</v>
      </c>
      <c r="C108" s="26">
        <f>C107/H107*100</f>
        <v>100</v>
      </c>
      <c r="D108" s="17" t="s">
        <v>8</v>
      </c>
      <c r="F108" s="82" t="s">
        <v>42</v>
      </c>
      <c r="G108" s="1">
        <v>52</v>
      </c>
      <c r="H108" s="83">
        <v>104.7</v>
      </c>
      <c r="I108" s="84" t="s">
        <v>8</v>
      </c>
      <c r="J108"/>
      <c r="K108"/>
    </row>
    <row r="109" spans="1:11" ht="38.25" thickBot="1" x14ac:dyDescent="0.35">
      <c r="A109" s="11" t="s">
        <v>48</v>
      </c>
      <c r="B109" s="1">
        <v>50</v>
      </c>
      <c r="C109" s="24">
        <v>39</v>
      </c>
      <c r="D109" s="15">
        <f>C109/B109*100</f>
        <v>78</v>
      </c>
      <c r="F109" s="11" t="s">
        <v>48</v>
      </c>
      <c r="G109" s="21">
        <f>G108/101.1*100</f>
        <v>51.434223541048475</v>
      </c>
      <c r="H109" s="1">
        <v>55</v>
      </c>
      <c r="I109" s="15">
        <f>H109/G109*100</f>
        <v>106.93269230769229</v>
      </c>
      <c r="J109"/>
      <c r="K109"/>
    </row>
    <row r="110" spans="1:11" ht="31.5" customHeight="1" thickBot="1" x14ac:dyDescent="0.35">
      <c r="A110" s="59" t="s">
        <v>42</v>
      </c>
      <c r="B110" s="21">
        <f>B109/G109*100</f>
        <v>97.211538461538453</v>
      </c>
      <c r="C110" s="26">
        <f>C109/H109*100</f>
        <v>70.909090909090907</v>
      </c>
      <c r="D110" s="1" t="s">
        <v>8</v>
      </c>
      <c r="F110" s="59" t="s">
        <v>42</v>
      </c>
      <c r="G110" s="1">
        <v>0.7</v>
      </c>
      <c r="H110" s="1">
        <v>87.2</v>
      </c>
      <c r="I110" s="1" t="s">
        <v>8</v>
      </c>
      <c r="J110"/>
      <c r="K110"/>
    </row>
    <row r="111" spans="1:11" ht="57" thickBot="1" x14ac:dyDescent="0.35">
      <c r="A111" s="59" t="s">
        <v>49</v>
      </c>
      <c r="B111" s="1">
        <v>0.6</v>
      </c>
      <c r="C111" s="24">
        <v>0.6</v>
      </c>
      <c r="D111" s="1" t="s">
        <v>8</v>
      </c>
      <c r="F111" s="59" t="s">
        <v>49</v>
      </c>
      <c r="G111" s="3">
        <v>710236</v>
      </c>
      <c r="H111" s="1">
        <v>0.5</v>
      </c>
      <c r="I111" s="1" t="s">
        <v>8</v>
      </c>
      <c r="J111"/>
      <c r="K111"/>
    </row>
    <row r="112" spans="1:11" ht="36.75" customHeight="1" thickBot="1" x14ac:dyDescent="0.35">
      <c r="A112" s="59" t="s">
        <v>69</v>
      </c>
      <c r="B112" s="3">
        <v>1010.4</v>
      </c>
      <c r="C112" s="90">
        <v>463.4</v>
      </c>
      <c r="D112" s="15">
        <f>C112/B112*100</f>
        <v>45.863024544734756</v>
      </c>
      <c r="F112" s="59" t="s">
        <v>69</v>
      </c>
      <c r="G112" s="21">
        <f>G111/0.7*100</f>
        <v>101462285.71428572</v>
      </c>
      <c r="H112" s="67">
        <v>348260</v>
      </c>
      <c r="I112" s="15">
        <f>H112/G112*100</f>
        <v>0.34324083825657953</v>
      </c>
      <c r="J112"/>
      <c r="K112"/>
    </row>
    <row r="113" spans="1:11" ht="30.75" customHeight="1" thickBot="1" x14ac:dyDescent="0.35">
      <c r="A113" s="59" t="s">
        <v>42</v>
      </c>
      <c r="B113" s="21">
        <f>B112/G112*100</f>
        <v>9.9583800314261743E-4</v>
      </c>
      <c r="C113" s="26">
        <f>C112/H112*100</f>
        <v>0.13306150577154999</v>
      </c>
      <c r="D113" s="2" t="s">
        <v>8</v>
      </c>
      <c r="F113" s="59" t="s">
        <v>42</v>
      </c>
      <c r="G113" s="3">
        <v>11</v>
      </c>
      <c r="H113" s="1">
        <v>107.2</v>
      </c>
      <c r="I113" s="2" t="s">
        <v>8</v>
      </c>
      <c r="J113"/>
      <c r="K113"/>
    </row>
    <row r="114" spans="1:11" ht="57" thickBot="1" x14ac:dyDescent="0.35">
      <c r="A114" s="59" t="s">
        <v>70</v>
      </c>
      <c r="B114" s="3">
        <v>11.5</v>
      </c>
      <c r="C114" s="38" t="s">
        <v>76</v>
      </c>
      <c r="D114" s="15">
        <f>C114/B114*100</f>
        <v>100</v>
      </c>
      <c r="F114" s="59" t="s">
        <v>70</v>
      </c>
      <c r="G114" s="21">
        <f>G113/116.5*100</f>
        <v>9.4420600858369106</v>
      </c>
      <c r="H114" s="70">
        <v>9.8000000000000007</v>
      </c>
      <c r="I114" s="15">
        <f>H114/G114*100</f>
        <v>103.79090909090908</v>
      </c>
      <c r="J114"/>
      <c r="K114"/>
    </row>
    <row r="115" spans="1:11" ht="37.5" customHeight="1" thickBot="1" x14ac:dyDescent="0.35">
      <c r="A115" s="59" t="s">
        <v>42</v>
      </c>
      <c r="B115" s="21">
        <f>B114/G114*100</f>
        <v>121.79545454545453</v>
      </c>
      <c r="C115" s="26">
        <f>C114/H114*100</f>
        <v>117.3469387755102</v>
      </c>
      <c r="D115" s="2" t="s">
        <v>8</v>
      </c>
      <c r="F115" s="59" t="s">
        <v>42</v>
      </c>
      <c r="G115" s="1">
        <v>5.5</v>
      </c>
      <c r="H115" s="1">
        <v>108</v>
      </c>
      <c r="I115" s="2" t="s">
        <v>8</v>
      </c>
      <c r="J115"/>
      <c r="K115"/>
    </row>
    <row r="116" spans="1:11" ht="57" thickBot="1" x14ac:dyDescent="0.35">
      <c r="A116" s="59" t="s">
        <v>71</v>
      </c>
      <c r="B116" s="1">
        <v>5.6</v>
      </c>
      <c r="C116" s="24">
        <v>4.3</v>
      </c>
      <c r="D116" s="1" t="s">
        <v>8</v>
      </c>
      <c r="F116" s="59" t="s">
        <v>71</v>
      </c>
      <c r="G116" s="1">
        <v>5.4</v>
      </c>
      <c r="H116" s="1">
        <v>5.3</v>
      </c>
      <c r="I116" s="1" t="s">
        <v>8</v>
      </c>
      <c r="J116"/>
      <c r="K116"/>
    </row>
    <row r="117" spans="1:11" ht="19.5" thickBot="1" x14ac:dyDescent="0.35">
      <c r="A117" s="94" t="s">
        <v>50</v>
      </c>
      <c r="B117" s="95"/>
      <c r="C117" s="95"/>
      <c r="D117" s="93"/>
      <c r="F117" s="94" t="s">
        <v>50</v>
      </c>
      <c r="G117" s="95"/>
      <c r="H117" s="95"/>
      <c r="I117" s="93"/>
      <c r="J117"/>
      <c r="K117"/>
    </row>
    <row r="118" spans="1:11" ht="45" customHeight="1" thickBot="1" x14ac:dyDescent="0.35">
      <c r="A118" s="59" t="s">
        <v>51</v>
      </c>
      <c r="B118" s="32">
        <v>375</v>
      </c>
      <c r="C118" s="31">
        <v>0</v>
      </c>
      <c r="D118" s="30">
        <f>C118/B118*100</f>
        <v>0</v>
      </c>
      <c r="F118" s="59" t="s">
        <v>51</v>
      </c>
      <c r="G118" s="1">
        <v>3.9</v>
      </c>
      <c r="H118" s="70">
        <v>360</v>
      </c>
      <c r="I118" s="15">
        <f>H118/G118*100</f>
        <v>9230.7692307692305</v>
      </c>
      <c r="J118"/>
      <c r="K118"/>
    </row>
    <row r="119" spans="1:11" ht="43.5" customHeight="1" thickBot="1" x14ac:dyDescent="0.35">
      <c r="A119" s="59" t="s">
        <v>52</v>
      </c>
      <c r="B119" s="28">
        <v>3.9</v>
      </c>
      <c r="C119" s="29">
        <v>1.9</v>
      </c>
      <c r="D119" s="30">
        <f>C119/B119*100</f>
        <v>48.717948717948715</v>
      </c>
      <c r="F119" s="62" t="s">
        <v>52</v>
      </c>
      <c r="G119" s="86">
        <f>G118/370*100</f>
        <v>1.0540540540540539</v>
      </c>
      <c r="H119" s="4">
        <v>0.6</v>
      </c>
      <c r="I119" s="35">
        <f>H119/G119*100</f>
        <v>56.923076923076934</v>
      </c>
      <c r="J119"/>
      <c r="K119"/>
    </row>
    <row r="120" spans="1:11" ht="19.5" thickBot="1" x14ac:dyDescent="0.35">
      <c r="A120" s="59" t="s">
        <v>7</v>
      </c>
      <c r="B120" s="21">
        <f>B119/G119*100</f>
        <v>370</v>
      </c>
      <c r="C120" s="26">
        <f>C119/H119*100</f>
        <v>316.66666666666663</v>
      </c>
      <c r="D120" s="2" t="s">
        <v>8</v>
      </c>
      <c r="F120" s="41" t="s">
        <v>7</v>
      </c>
      <c r="G120" s="87"/>
      <c r="H120" s="42">
        <v>41.1</v>
      </c>
      <c r="I120" s="85" t="s">
        <v>8</v>
      </c>
      <c r="J120"/>
      <c r="K120"/>
    </row>
  </sheetData>
  <mergeCells count="51">
    <mergeCell ref="A77:D77"/>
    <mergeCell ref="A80:D80"/>
    <mergeCell ref="I93:I94"/>
    <mergeCell ref="D93:D94"/>
    <mergeCell ref="B93:B94"/>
    <mergeCell ref="C93:C94"/>
    <mergeCell ref="A93:A94"/>
    <mergeCell ref="A87:D87"/>
    <mergeCell ref="F87:I87"/>
    <mergeCell ref="F89:F91"/>
    <mergeCell ref="G89:G91"/>
    <mergeCell ref="H89:H91"/>
    <mergeCell ref="F93:F94"/>
    <mergeCell ref="G93:G94"/>
    <mergeCell ref="H93:H94"/>
    <mergeCell ref="A95:D95"/>
    <mergeCell ref="A102:D102"/>
    <mergeCell ref="A117:D117"/>
    <mergeCell ref="F117:I117"/>
    <mergeCell ref="A2:D2"/>
    <mergeCell ref="F11:I11"/>
    <mergeCell ref="F20:I20"/>
    <mergeCell ref="F57:F58"/>
    <mergeCell ref="G57:G58"/>
    <mergeCell ref="H57:H58"/>
    <mergeCell ref="F69:I69"/>
    <mergeCell ref="F70:F72"/>
    <mergeCell ref="G70:G72"/>
    <mergeCell ref="H70:H72"/>
    <mergeCell ref="F77:I77"/>
    <mergeCell ref="F80:I80"/>
    <mergeCell ref="A1:D1"/>
    <mergeCell ref="A3:D3"/>
    <mergeCell ref="A69:D69"/>
    <mergeCell ref="A70:A72"/>
    <mergeCell ref="B70:B72"/>
    <mergeCell ref="C70:C72"/>
    <mergeCell ref="B4:D4"/>
    <mergeCell ref="A6:D6"/>
    <mergeCell ref="A11:D11"/>
    <mergeCell ref="A20:D20"/>
    <mergeCell ref="A57:A58"/>
    <mergeCell ref="B57:B58"/>
    <mergeCell ref="C57:C58"/>
    <mergeCell ref="F95:I95"/>
    <mergeCell ref="F102:I102"/>
    <mergeCell ref="F1:I1"/>
    <mergeCell ref="F2:I2"/>
    <mergeCell ref="F3:I3"/>
    <mergeCell ref="G4:I4"/>
    <mergeCell ref="F6:I6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2кв.2015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2015-07-16T14:13:24Z</dcterms:modified>
</cp:coreProperties>
</file>