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emf" ContentType="image/x-e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 activeTab="2"/>
  </bookViews>
  <sheets>
    <sheet name="Ремонты дорог" sheetId="1" r:id="rId1"/>
    <sheet name="Модернизация" sheetId="2" r:id="rId2"/>
    <sheet name="Оценка по Программе" sheetId="3" r:id="rId3"/>
  </sheets>
  <definedNames>
    <definedName name="sub_1021" localSheetId="0">'Ремонты дорог'!$A$37</definedName>
  </definedNames>
  <calcPr calcId="124519"/>
</workbook>
</file>

<file path=xl/calcChain.xml><?xml version="1.0" encoding="utf-8"?>
<calcChain xmlns="http://schemas.openxmlformats.org/spreadsheetml/2006/main">
  <c r="J2" i="3"/>
  <c r="J3"/>
  <c r="I2"/>
  <c r="D27"/>
  <c r="H3"/>
  <c r="H2"/>
  <c r="M9"/>
  <c r="M7"/>
  <c r="M8"/>
  <c r="M6"/>
  <c r="K2"/>
  <c r="H4"/>
  <c r="G4"/>
  <c r="I4"/>
  <c r="F4"/>
  <c r="N2"/>
  <c r="N3"/>
  <c r="L2"/>
  <c r="I3"/>
  <c r="K3"/>
  <c r="L3"/>
  <c r="O3" s="1"/>
  <c r="O2" l="1"/>
  <c r="O4" s="1"/>
  <c r="E4"/>
  <c r="D34" i="1"/>
  <c r="B34"/>
  <c r="D6" i="2"/>
  <c r="C6"/>
  <c r="B6"/>
  <c r="D5"/>
  <c r="D4"/>
  <c r="D3"/>
  <c r="D2"/>
  <c r="C2" i="1"/>
  <c r="D2" s="1"/>
</calcChain>
</file>

<file path=xl/sharedStrings.xml><?xml version="1.0" encoding="utf-8"?>
<sst xmlns="http://schemas.openxmlformats.org/spreadsheetml/2006/main" count="128" uniqueCount="101">
  <si>
    <t>3</t>
  </si>
  <si>
    <t>Сумма заложено в 2015 году</t>
  </si>
  <si>
    <t>4</t>
  </si>
  <si>
    <t>Мероприятия по программе</t>
  </si>
  <si>
    <t>Сумма Исполенено по контрактам в 2016 году</t>
  </si>
  <si>
    <t>%</t>
  </si>
  <si>
    <t xml:space="preserve">СРм = Мв / М </t>
  </si>
  <si>
    <t>ССуз = Зф / Зп</t>
  </si>
  <si>
    <t xml:space="preserve">    2 Оценка степени соответствия запланированному уровню расходов</t>
  </si>
  <si>
    <t xml:space="preserve">    3 Оценка эффективности использования средств местного бюджета</t>
  </si>
  <si>
    <t xml:space="preserve">        Эис = СРм / ССуз</t>
  </si>
  <si>
    <t xml:space="preserve">        Эис = 0,8/0,89 = 0,89</t>
  </si>
  <si>
    <t xml:space="preserve">   4 Оценка степени достижения целей и решения задач подпрограммы</t>
  </si>
  <si>
    <t xml:space="preserve">       СДп/ппз = ЗПп/пф / ЗПп/пп,</t>
  </si>
  <si>
    <t xml:space="preserve">       СДп/ппз = 2,8/0,8 = 3,5 (1)</t>
  </si>
  <si>
    <t xml:space="preserve">   5. Степень реализации подпрограммы</t>
  </si>
  <si>
    <t xml:space="preserve">     1 Степень реализации мероприятий</t>
  </si>
  <si>
    <t xml:space="preserve">           СРп/п = 1/1 = 1</t>
  </si>
  <si>
    <r>
      <t xml:space="preserve">   6. Оценка эффективности реализации подпрограммы</t>
    </r>
    <r>
      <rPr>
        <sz val="14"/>
        <color rgb="FF00000A"/>
        <rFont val="Times New Roman"/>
        <family val="1"/>
        <charset val="204"/>
      </rPr>
      <t>:</t>
    </r>
  </si>
  <si>
    <t xml:space="preserve">         ЭРп/п = СРп/п*Эис </t>
  </si>
  <si>
    <t xml:space="preserve">         ЭРп/п = 1*0,89 = 0,89</t>
  </si>
  <si>
    <t>2</t>
  </si>
  <si>
    <t>Процент Использования финансовых средств</t>
  </si>
  <si>
    <t>Объем выполнения мероприятия</t>
  </si>
  <si>
    <t>Не полнный</t>
  </si>
  <si>
    <t>Полный</t>
  </si>
  <si>
    <t>Мероприятия по программе на 2015год</t>
  </si>
  <si>
    <t>СРм = 4/4 = 1</t>
  </si>
  <si>
    <t xml:space="preserve"> СРм = Мв / М </t>
  </si>
  <si>
    <t>Итого</t>
  </si>
  <si>
    <t xml:space="preserve">     ССуз = Зф / Зп</t>
  </si>
  <si>
    <t xml:space="preserve">         ССуз = 8497,1/7956,7 = 1,06</t>
  </si>
  <si>
    <t xml:space="preserve">        Эис = 1/1,06 = 0,94</t>
  </si>
  <si>
    <t xml:space="preserve">       СДп/ппз = 1,35/0,2 = 6,75 (1)</t>
  </si>
  <si>
    <t xml:space="preserve">         ЭРп/п = 1*0,94 = 0,94</t>
  </si>
  <si>
    <t>Эффективность подпрограммы Средняя</t>
  </si>
  <si>
    <t>Эффективность подпрограммы Высокая</t>
  </si>
  <si>
    <t>Количество целевых показателей по подпрограммам на 2015</t>
  </si>
  <si>
    <t>Подпрограммы основной программы ТЭК</t>
  </si>
  <si>
    <t>Фактически достигнутые показатели по подпрограммам</t>
  </si>
  <si>
    <t>1 Степень достижения планового значения целевого показателя программы</t>
  </si>
  <si>
    <t xml:space="preserve">         СДгппз = ЗПгпф / ЗПгпп</t>
  </si>
  <si>
    <t>2 Степень реализации муниципальной программы</t>
  </si>
  <si>
    <t>3 ЭРгп - эффективность реализации муниципальной программы</t>
  </si>
  <si>
    <t>/j</t>
  </si>
  <si>
    <t>Kj=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</si>
  <si>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</si>
  <si>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</si>
  <si>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</si>
  <si>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</si>
  <si>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</si>
  <si>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</si>
  <si>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</si>
  <si>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</si>
  <si>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</si>
  <si>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</si>
  <si>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</si>
  <si>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</si>
  <si>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</si>
  <si>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</si>
  <si>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</si>
  <si>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</si>
  <si>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</si>
  <si>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</si>
  <si>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</si>
  <si>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</si>
  <si>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</si>
  <si>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</si>
  <si>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</si>
  <si>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</si>
  <si>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</si>
  <si>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</si>
  <si>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</si>
  <si>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 xml:space="preserve"> СРм = 31/31 = 0,8</t>
  </si>
  <si>
    <t xml:space="preserve">         ССуз = 3793,8/4062,5 = 0,93</t>
  </si>
  <si>
    <t>Подготовка градостроительной и земле. Док. 2015</t>
  </si>
  <si>
    <t>Капитальный ремонт дорог 2015</t>
  </si>
  <si>
    <t>Степень достяжения показателей</t>
  </si>
  <si>
    <t>Значения плановых показателей по подпрограммам Всего</t>
  </si>
  <si>
    <t>Всего финансирование 2015</t>
  </si>
  <si>
    <t>Эрп/п</t>
  </si>
  <si>
    <t>kj</t>
  </si>
  <si>
    <t xml:space="preserve"> Фактически Освоено в 2015</t>
  </si>
  <si>
    <t>ЗПгпп</t>
  </si>
  <si>
    <t>Ссуз</t>
  </si>
  <si>
    <t>Эис</t>
  </si>
  <si>
    <t>СРм</t>
  </si>
  <si>
    <t>СРп/п</t>
  </si>
  <si>
    <t>СДп/ппз</t>
  </si>
  <si>
    <t>СДгппз</t>
  </si>
  <si>
    <t>1 Пок.</t>
  </si>
  <si>
    <t>2 Пок.</t>
  </si>
  <si>
    <t>3 Пок</t>
  </si>
  <si>
    <t>Факт</t>
  </si>
  <si>
    <t>План</t>
  </si>
  <si>
    <t>всего</t>
  </si>
  <si>
    <t>округл до 1</t>
  </si>
  <si>
    <t xml:space="preserve">            СДгппз = 33,91+4,76+1=39,67</t>
  </si>
  <si>
    <t>&gt;1 значение = 1</t>
  </si>
  <si>
    <t xml:space="preserve">               СРгп = 1/3 = 0,33</t>
  </si>
  <si>
    <t>ЭРгп = 0,5*0,33+0,5*1,98*1 = 1,16</t>
  </si>
</sst>
</file>

<file path=xl/styles.xml><?xml version="1.0" encoding="utf-8"?>
<styleSheet xmlns="http://schemas.openxmlformats.org/spreadsheetml/2006/main">
  <numFmts count="2">
    <numFmt numFmtId="164" formatCode="0.0"/>
    <numFmt numFmtId="165" formatCode="0.000"/>
  </numFmts>
  <fonts count="10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b/>
      <sz val="11"/>
      <color rgb="FF7030A0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4"/>
      <color rgb="FF00000A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b/>
      <sz val="11"/>
      <color rgb="FFFF0000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0" fillId="0" borderId="1" xfId="0" applyBorder="1" applyAlignment="1">
      <alignment horizontal="center" wrapText="1"/>
    </xf>
    <xf numFmtId="0" fontId="0" fillId="0" borderId="1" xfId="0" applyBorder="1"/>
    <xf numFmtId="0" fontId="1" fillId="0" borderId="1" xfId="0" applyFont="1" applyBorder="1" applyAlignment="1">
      <alignment horizontal="center"/>
    </xf>
    <xf numFmtId="0" fontId="3" fillId="0" borderId="1" xfId="0" applyFont="1" applyBorder="1"/>
    <xf numFmtId="164" fontId="0" fillId="0" borderId="1" xfId="0" applyNumberFormat="1" applyBorder="1"/>
    <xf numFmtId="49" fontId="0" fillId="0" borderId="1" xfId="0" applyNumberFormat="1" applyBorder="1" applyAlignment="1">
      <alignment horizontal="center"/>
    </xf>
    <xf numFmtId="49" fontId="1" fillId="0" borderId="1" xfId="0" applyNumberFormat="1" applyFont="1" applyBorder="1" applyAlignment="1">
      <alignment horizontal="center"/>
    </xf>
    <xf numFmtId="0" fontId="2" fillId="0" borderId="1" xfId="0" applyFont="1" applyBorder="1"/>
    <xf numFmtId="164" fontId="2" fillId="0" borderId="1" xfId="0" applyNumberFormat="1" applyFont="1" applyBorder="1"/>
    <xf numFmtId="0" fontId="4" fillId="0" borderId="0" xfId="0" applyFont="1"/>
    <xf numFmtId="0" fontId="0" fillId="0" borderId="0" xfId="0" applyAlignment="1"/>
    <xf numFmtId="0" fontId="4" fillId="0" borderId="0" xfId="0" applyFont="1" applyAlignment="1"/>
    <xf numFmtId="0" fontId="6" fillId="0" borderId="0" xfId="0" applyFont="1"/>
    <xf numFmtId="49" fontId="0" fillId="0" borderId="1" xfId="0" applyNumberFormat="1" applyBorder="1" applyAlignment="1">
      <alignment horizontal="center" wrapText="1"/>
    </xf>
    <xf numFmtId="0" fontId="0" fillId="0" borderId="1" xfId="0" applyBorder="1" applyAlignment="1">
      <alignment wrapText="1"/>
    </xf>
    <xf numFmtId="49" fontId="0" fillId="0" borderId="0" xfId="0" applyNumberFormat="1" applyBorder="1" applyAlignment="1">
      <alignment horizontal="center"/>
    </xf>
    <xf numFmtId="0" fontId="0" fillId="0" borderId="0" xfId="0" applyBorder="1"/>
    <xf numFmtId="0" fontId="8" fillId="0" borderId="1" xfId="0" applyFont="1" applyBorder="1"/>
    <xf numFmtId="49" fontId="0" fillId="0" borderId="0" xfId="0" applyNumberFormat="1" applyBorder="1" applyAlignment="1">
      <alignment horizontal="right"/>
    </xf>
    <xf numFmtId="0" fontId="3" fillId="0" borderId="2" xfId="0" applyFont="1" applyFill="1" applyBorder="1" applyAlignment="1">
      <alignment horizontal="left"/>
    </xf>
    <xf numFmtId="49" fontId="3" fillId="0" borderId="0" xfId="0" applyNumberFormat="1" applyFont="1" applyAlignment="1">
      <alignment horizontal="right"/>
    </xf>
    <xf numFmtId="2" fontId="3" fillId="0" borderId="0" xfId="0" applyNumberFormat="1" applyFont="1" applyAlignment="1">
      <alignment horizontal="left"/>
    </xf>
    <xf numFmtId="0" fontId="0" fillId="0" borderId="1" xfId="0" applyBorder="1" applyAlignment="1">
      <alignment horizontal="center"/>
    </xf>
    <xf numFmtId="0" fontId="0" fillId="0" borderId="2" xfId="0" applyFill="1" applyBorder="1" applyAlignment="1">
      <alignment horizontal="center" wrapText="1"/>
    </xf>
    <xf numFmtId="0" fontId="7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1" fillId="0" borderId="1" xfId="0" applyFont="1" applyBorder="1"/>
    <xf numFmtId="2" fontId="0" fillId="0" borderId="1" xfId="0" applyNumberFormat="1" applyBorder="1"/>
    <xf numFmtId="0" fontId="0" fillId="0" borderId="1" xfId="0" applyFill="1" applyBorder="1" applyAlignment="1">
      <alignment horizontal="center" wrapText="1"/>
    </xf>
    <xf numFmtId="0" fontId="1" fillId="0" borderId="2" xfId="0" applyFont="1" applyFill="1" applyBorder="1" applyAlignment="1">
      <alignment horizontal="center"/>
    </xf>
    <xf numFmtId="0" fontId="1" fillId="0" borderId="0" xfId="0" applyFont="1"/>
    <xf numFmtId="2" fontId="1" fillId="0" borderId="0" xfId="0" applyNumberFormat="1" applyFont="1"/>
    <xf numFmtId="2" fontId="0" fillId="0" borderId="0" xfId="0" applyNumberFormat="1"/>
    <xf numFmtId="165" fontId="0" fillId="0" borderId="1" xfId="0" applyNumberFormat="1" applyBorder="1"/>
    <xf numFmtId="0" fontId="0" fillId="0" borderId="1" xfId="0" applyFont="1" applyFill="1" applyBorder="1" applyAlignment="1">
      <alignment horizontal="center" wrapText="1"/>
    </xf>
    <xf numFmtId="0" fontId="0" fillId="0" borderId="0" xfId="0" applyAlignment="1">
      <alignment horizontal="right"/>
    </xf>
    <xf numFmtId="49" fontId="4" fillId="0" borderId="0" xfId="0" applyNumberFormat="1" applyFont="1" applyAlignment="1">
      <alignment horizontal="left"/>
    </xf>
    <xf numFmtId="0" fontId="4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164" fontId="0" fillId="0" borderId="1" xfId="0" applyNumberFormat="1" applyBorder="1" applyAlignment="1">
      <alignment horizontal="center"/>
    </xf>
    <xf numFmtId="164" fontId="0" fillId="0" borderId="1" xfId="0" applyNumberFormat="1" applyFill="1" applyBorder="1" applyAlignment="1">
      <alignment horizontal="center"/>
    </xf>
    <xf numFmtId="0" fontId="0" fillId="0" borderId="3" xfId="0" applyFont="1" applyFill="1" applyBorder="1" applyAlignment="1">
      <alignment horizontal="center" wrapText="1"/>
    </xf>
    <xf numFmtId="2" fontId="0" fillId="0" borderId="3" xfId="0" applyNumberFormat="1" applyBorder="1"/>
    <xf numFmtId="0" fontId="0" fillId="0" borderId="3" xfId="0" applyFill="1" applyBorder="1" applyAlignment="1">
      <alignment horizontal="center" wrapText="1"/>
    </xf>
    <xf numFmtId="164" fontId="1" fillId="0" borderId="0" xfId="0" applyNumberFormat="1" applyFont="1"/>
    <xf numFmtId="1" fontId="0" fillId="0" borderId="1" xfId="0" applyNumberFormat="1" applyBorder="1" applyAlignment="1">
      <alignment horizontal="center"/>
    </xf>
    <xf numFmtId="0" fontId="9" fillId="0" borderId="1" xfId="0" applyFont="1" applyBorder="1" applyAlignment="1">
      <alignment horizontal="center" wrapText="1"/>
    </xf>
    <xf numFmtId="0" fontId="9" fillId="0" borderId="1" xfId="0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51</xdr:row>
      <xdr:rowOff>228600</xdr:rowOff>
    </xdr:from>
    <xdr:to>
      <xdr:col>2</xdr:col>
      <xdr:colOff>38100</xdr:colOff>
      <xdr:row>55</xdr:row>
      <xdr:rowOff>47625</xdr:rowOff>
    </xdr:to>
    <xdr:pic>
      <xdr:nvPicPr>
        <xdr:cNvPr id="102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71500" y="9248775"/>
          <a:ext cx="1600200" cy="62865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23</xdr:row>
      <xdr:rowOff>228600</xdr:rowOff>
    </xdr:from>
    <xdr:to>
      <xdr:col>2</xdr:col>
      <xdr:colOff>38100</xdr:colOff>
      <xdr:row>27</xdr:row>
      <xdr:rowOff>47625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71500" y="9439275"/>
          <a:ext cx="1600200" cy="62865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571500</xdr:colOff>
      <xdr:row>23</xdr:row>
      <xdr:rowOff>228600</xdr:rowOff>
    </xdr:from>
    <xdr:to>
      <xdr:col>2</xdr:col>
      <xdr:colOff>38100</xdr:colOff>
      <xdr:row>27</xdr:row>
      <xdr:rowOff>47625</xdr:rowOff>
    </xdr:to>
    <xdr:pic>
      <xdr:nvPicPr>
        <xdr:cNvPr id="3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71500" y="9439275"/>
          <a:ext cx="1600200" cy="62865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781050</xdr:colOff>
      <xdr:row>11</xdr:row>
      <xdr:rowOff>47625</xdr:rowOff>
    </xdr:from>
    <xdr:to>
      <xdr:col>1</xdr:col>
      <xdr:colOff>495300</xdr:colOff>
      <xdr:row>14</xdr:row>
      <xdr:rowOff>57150</xdr:rowOff>
    </xdr:to>
    <xdr:pic>
      <xdr:nvPicPr>
        <xdr:cNvPr id="3074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81050" y="3457575"/>
          <a:ext cx="1428750" cy="58102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285750</xdr:colOff>
      <xdr:row>18</xdr:row>
      <xdr:rowOff>76200</xdr:rowOff>
    </xdr:from>
    <xdr:to>
      <xdr:col>1</xdr:col>
      <xdr:colOff>1228725</xdr:colOff>
      <xdr:row>22</xdr:row>
      <xdr:rowOff>38100</xdr:rowOff>
    </xdr:to>
    <xdr:pic>
      <xdr:nvPicPr>
        <xdr:cNvPr id="3075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285750" y="4914900"/>
          <a:ext cx="2657475" cy="72390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62"/>
  <sheetViews>
    <sheetView workbookViewId="0">
      <selection activeCell="A42" sqref="A42"/>
    </sheetView>
  </sheetViews>
  <sheetFormatPr defaultRowHeight="15"/>
  <cols>
    <col min="1" max="1" width="14.7109375" customWidth="1"/>
    <col min="2" max="2" width="17.28515625" customWidth="1"/>
    <col min="3" max="3" width="19.42578125" customWidth="1"/>
    <col min="4" max="4" width="15.42578125" customWidth="1"/>
    <col min="6" max="6" width="15.28515625" customWidth="1"/>
  </cols>
  <sheetData>
    <row r="1" spans="1:6" ht="60">
      <c r="A1" s="1" t="s">
        <v>3</v>
      </c>
      <c r="B1" s="1" t="s">
        <v>1</v>
      </c>
      <c r="C1" s="1" t="s">
        <v>4</v>
      </c>
      <c r="D1" s="14" t="s">
        <v>22</v>
      </c>
      <c r="E1" s="2"/>
      <c r="F1" s="1" t="s">
        <v>23</v>
      </c>
    </row>
    <row r="2" spans="1:6" ht="22.5" customHeight="1">
      <c r="A2" s="3">
        <v>1</v>
      </c>
      <c r="B2" s="4">
        <v>1366.4</v>
      </c>
      <c r="C2" s="4">
        <f>C3+C4+C6+C7+C8</f>
        <v>0</v>
      </c>
      <c r="D2" s="5">
        <f>100/B2*C2</f>
        <v>0</v>
      </c>
      <c r="E2" s="2" t="s">
        <v>5</v>
      </c>
      <c r="F2" s="2" t="s">
        <v>24</v>
      </c>
    </row>
    <row r="3" spans="1:6">
      <c r="A3" s="6" t="s">
        <v>21</v>
      </c>
      <c r="B3" s="2">
        <v>47.1</v>
      </c>
      <c r="C3" s="2"/>
      <c r="D3" s="2"/>
      <c r="E3" s="2"/>
      <c r="F3" s="2"/>
    </row>
    <row r="4" spans="1:6" ht="15" customHeight="1">
      <c r="A4" s="6" t="s">
        <v>0</v>
      </c>
      <c r="B4" s="2">
        <v>101</v>
      </c>
      <c r="C4" s="2"/>
      <c r="D4" s="2"/>
      <c r="E4" s="2"/>
      <c r="F4" s="2"/>
    </row>
    <row r="5" spans="1:6" hidden="1">
      <c r="A5" s="6"/>
      <c r="B5" s="2"/>
      <c r="C5" s="2"/>
      <c r="D5" s="2"/>
      <c r="E5" s="2"/>
      <c r="F5" s="2"/>
    </row>
    <row r="6" spans="1:6" ht="12.75" customHeight="1">
      <c r="A6" s="6" t="s">
        <v>2</v>
      </c>
      <c r="B6" s="2">
        <v>96.4</v>
      </c>
      <c r="C6" s="2"/>
      <c r="D6" s="2"/>
      <c r="E6" s="2"/>
      <c r="F6" s="2"/>
    </row>
    <row r="7" spans="1:6">
      <c r="A7" s="6" t="s">
        <v>46</v>
      </c>
      <c r="B7" s="2">
        <v>242.8</v>
      </c>
      <c r="C7" s="2"/>
      <c r="D7" s="2"/>
      <c r="E7" s="2"/>
      <c r="F7" s="2"/>
    </row>
    <row r="8" spans="1:6">
      <c r="A8" s="6" t="s">
        <v>47</v>
      </c>
      <c r="B8" s="2">
        <v>79</v>
      </c>
      <c r="C8" s="2"/>
      <c r="D8" s="2"/>
      <c r="E8" s="2"/>
      <c r="F8" s="2"/>
    </row>
    <row r="9" spans="1:6">
      <c r="A9" s="6" t="s">
        <v>48</v>
      </c>
      <c r="B9" s="4">
        <v>106.8</v>
      </c>
      <c r="C9" s="4"/>
      <c r="D9" s="2"/>
      <c r="E9" s="2"/>
      <c r="F9" s="2"/>
    </row>
    <row r="10" spans="1:6">
      <c r="A10" s="6" t="s">
        <v>49</v>
      </c>
      <c r="B10" s="2">
        <v>35</v>
      </c>
      <c r="C10" s="2"/>
      <c r="D10" s="2"/>
      <c r="E10" s="2"/>
      <c r="F10" s="2"/>
    </row>
    <row r="11" spans="1:6">
      <c r="A11" s="6" t="s">
        <v>50</v>
      </c>
      <c r="B11" s="2">
        <v>41</v>
      </c>
      <c r="C11" s="2"/>
      <c r="D11" s="2"/>
      <c r="E11" s="2"/>
      <c r="F11" s="2"/>
    </row>
    <row r="12" spans="1:6">
      <c r="A12" s="6" t="s">
        <v>51</v>
      </c>
      <c r="B12" s="4">
        <v>27</v>
      </c>
      <c r="C12" s="4"/>
      <c r="D12" s="2"/>
      <c r="E12" s="2"/>
      <c r="F12" s="2"/>
    </row>
    <row r="13" spans="1:6">
      <c r="A13" s="6" t="s">
        <v>52</v>
      </c>
      <c r="B13" s="2">
        <v>99.5</v>
      </c>
      <c r="C13" s="2"/>
      <c r="D13" s="2"/>
      <c r="E13" s="2"/>
      <c r="F13" s="2"/>
    </row>
    <row r="14" spans="1:6">
      <c r="A14" s="6" t="s">
        <v>53</v>
      </c>
      <c r="B14" s="2">
        <v>319.5</v>
      </c>
      <c r="C14" s="2"/>
      <c r="D14" s="2"/>
      <c r="E14" s="2"/>
      <c r="F14" s="2"/>
    </row>
    <row r="15" spans="1:6">
      <c r="A15" s="6" t="s">
        <v>54</v>
      </c>
      <c r="B15" s="2">
        <v>87.8</v>
      </c>
      <c r="C15" s="2"/>
      <c r="D15" s="2"/>
      <c r="E15" s="2"/>
      <c r="F15" s="2"/>
    </row>
    <row r="16" spans="1:6">
      <c r="A16" s="6" t="s">
        <v>55</v>
      </c>
      <c r="B16" s="4">
        <v>14.9</v>
      </c>
      <c r="C16" s="4"/>
      <c r="D16" s="5"/>
      <c r="E16" s="2"/>
      <c r="F16" s="2"/>
    </row>
    <row r="17" spans="1:6">
      <c r="A17" s="6" t="s">
        <v>56</v>
      </c>
      <c r="B17" s="2">
        <v>70.8</v>
      </c>
      <c r="C17" s="2"/>
      <c r="D17" s="2"/>
      <c r="E17" s="2"/>
      <c r="F17" s="2"/>
    </row>
    <row r="18" spans="1:6">
      <c r="A18" s="6" t="s">
        <v>57</v>
      </c>
      <c r="B18" s="2">
        <v>264.3</v>
      </c>
      <c r="C18" s="2"/>
      <c r="D18" s="2"/>
      <c r="E18" s="2"/>
      <c r="F18" s="2"/>
    </row>
    <row r="19" spans="1:6">
      <c r="A19" s="6" t="s">
        <v>58</v>
      </c>
      <c r="B19" s="2">
        <v>84.8</v>
      </c>
      <c r="C19" s="2"/>
      <c r="D19" s="2"/>
      <c r="E19" s="2"/>
      <c r="F19" s="2"/>
    </row>
    <row r="20" spans="1:6">
      <c r="A20" s="6" t="s">
        <v>59</v>
      </c>
      <c r="B20" s="4">
        <v>73.599999999999994</v>
      </c>
      <c r="C20" s="4"/>
      <c r="D20" s="5"/>
      <c r="E20" s="2"/>
      <c r="F20" s="2"/>
    </row>
    <row r="21" spans="1:6">
      <c r="A21" s="6" t="s">
        <v>60</v>
      </c>
      <c r="B21" s="2">
        <v>59.2</v>
      </c>
      <c r="C21" s="2"/>
      <c r="D21" s="2"/>
      <c r="E21" s="2"/>
      <c r="F21" s="2"/>
    </row>
    <row r="22" spans="1:6">
      <c r="A22" s="6" t="s">
        <v>61</v>
      </c>
      <c r="B22" s="2">
        <v>73.5</v>
      </c>
      <c r="C22" s="2"/>
      <c r="D22" s="2"/>
      <c r="E22" s="2"/>
      <c r="F22" s="2"/>
    </row>
    <row r="23" spans="1:6">
      <c r="A23" s="6" t="s">
        <v>62</v>
      </c>
      <c r="B23" s="2">
        <v>99</v>
      </c>
      <c r="C23" s="2"/>
      <c r="D23" s="2"/>
      <c r="E23" s="2"/>
      <c r="F23" s="2"/>
    </row>
    <row r="24" spans="1:6">
      <c r="A24" s="6" t="s">
        <v>63</v>
      </c>
      <c r="B24" s="4">
        <v>98.8</v>
      </c>
      <c r="C24" s="4"/>
      <c r="D24" s="2"/>
      <c r="E24" s="2"/>
      <c r="F24" s="2"/>
    </row>
    <row r="25" spans="1:6">
      <c r="A25" s="6" t="s">
        <v>64</v>
      </c>
      <c r="B25" s="4">
        <v>87.5</v>
      </c>
      <c r="C25" s="4"/>
      <c r="D25" s="2"/>
      <c r="E25" s="2"/>
      <c r="F25" s="2"/>
    </row>
    <row r="26" spans="1:6">
      <c r="A26" s="6" t="s">
        <v>65</v>
      </c>
      <c r="B26" s="8">
        <v>74.7</v>
      </c>
      <c r="C26" s="8"/>
      <c r="D26" s="9"/>
      <c r="E26" s="2"/>
      <c r="F26" s="2"/>
    </row>
    <row r="27" spans="1:6">
      <c r="A27" s="6" t="s">
        <v>66</v>
      </c>
      <c r="B27" s="2">
        <v>49.7</v>
      </c>
      <c r="C27" s="2"/>
      <c r="D27" s="2"/>
      <c r="E27" s="2"/>
      <c r="F27" s="2"/>
    </row>
    <row r="28" spans="1:6">
      <c r="A28" s="6" t="s">
        <v>67</v>
      </c>
      <c r="B28" s="2">
        <v>94.6</v>
      </c>
      <c r="C28" s="2"/>
      <c r="D28" s="2"/>
      <c r="E28" s="2"/>
      <c r="F28" s="2"/>
    </row>
    <row r="29" spans="1:6">
      <c r="A29" s="6" t="s">
        <v>68</v>
      </c>
      <c r="B29" s="2">
        <v>31.6</v>
      </c>
      <c r="C29" s="2"/>
      <c r="D29" s="2"/>
      <c r="E29" s="2"/>
      <c r="F29" s="2"/>
    </row>
    <row r="30" spans="1:6">
      <c r="A30" s="6" t="s">
        <v>69</v>
      </c>
      <c r="B30" s="2">
        <v>42.2</v>
      </c>
      <c r="C30" s="2"/>
      <c r="D30" s="2"/>
      <c r="E30" s="2"/>
      <c r="F30" s="2"/>
    </row>
    <row r="31" spans="1:6">
      <c r="A31" s="6" t="s">
        <v>70</v>
      </c>
      <c r="B31" s="2">
        <v>79.599999999999994</v>
      </c>
      <c r="C31" s="2"/>
      <c r="D31" s="2"/>
      <c r="E31" s="2"/>
      <c r="F31" s="2"/>
    </row>
    <row r="32" spans="1:6">
      <c r="A32" s="6" t="s">
        <v>71</v>
      </c>
      <c r="B32" s="2">
        <v>20</v>
      </c>
      <c r="C32" s="2"/>
      <c r="D32" s="2"/>
      <c r="E32" s="2"/>
      <c r="F32" s="2"/>
    </row>
    <row r="33" spans="1:8">
      <c r="A33" s="6" t="s">
        <v>72</v>
      </c>
      <c r="B33" s="2">
        <v>94.4</v>
      </c>
      <c r="C33" s="2"/>
      <c r="D33" s="2"/>
      <c r="E33" s="2"/>
      <c r="F33" s="2"/>
    </row>
    <row r="34" spans="1:8">
      <c r="A34" s="6" t="s">
        <v>29</v>
      </c>
      <c r="B34" s="28">
        <f>SUM(B2:B33)</f>
        <v>4062.5</v>
      </c>
      <c r="C34" s="28">
        <v>3793.8</v>
      </c>
      <c r="D34" s="29">
        <f>C34/B34</f>
        <v>0.93385846153846164</v>
      </c>
      <c r="E34" s="2"/>
      <c r="F34" s="2"/>
    </row>
    <row r="35" spans="1:8">
      <c r="A35" s="21" t="s">
        <v>45</v>
      </c>
      <c r="B35" s="22">
        <v>0.89</v>
      </c>
    </row>
    <row r="36" spans="1:8" ht="18.75">
      <c r="A36" s="38" t="s">
        <v>16</v>
      </c>
      <c r="B36" s="38"/>
      <c r="C36" s="38"/>
    </row>
    <row r="37" spans="1:8" ht="18.75">
      <c r="A37" s="39" t="s">
        <v>6</v>
      </c>
      <c r="B37" s="39"/>
    </row>
    <row r="38" spans="1:8" ht="18.75">
      <c r="A38" s="39" t="s">
        <v>73</v>
      </c>
      <c r="B38" s="39"/>
    </row>
    <row r="40" spans="1:8" ht="18.75">
      <c r="A40" s="12" t="s">
        <v>8</v>
      </c>
      <c r="B40" s="12"/>
      <c r="C40" s="12"/>
      <c r="D40" s="12"/>
      <c r="E40" s="12"/>
      <c r="F40" s="12"/>
    </row>
    <row r="41" spans="1:8" ht="18.75">
      <c r="A41" s="39" t="s">
        <v>7</v>
      </c>
      <c r="B41" s="39"/>
    </row>
    <row r="42" spans="1:8" ht="18.75">
      <c r="A42" s="12" t="s">
        <v>74</v>
      </c>
      <c r="B42" s="12"/>
    </row>
    <row r="44" spans="1:8" ht="18.75">
      <c r="A44" s="27" t="s">
        <v>9</v>
      </c>
      <c r="B44" s="27"/>
      <c r="C44" s="27"/>
      <c r="D44" s="27"/>
      <c r="E44" s="27"/>
      <c r="F44" s="27"/>
      <c r="G44" s="27"/>
      <c r="H44" s="27"/>
    </row>
    <row r="45" spans="1:8" ht="18.75">
      <c r="A45" s="27" t="s">
        <v>10</v>
      </c>
      <c r="B45" s="27"/>
      <c r="C45" s="27"/>
    </row>
    <row r="46" spans="1:8" ht="18.75">
      <c r="A46" s="27" t="s">
        <v>11</v>
      </c>
      <c r="B46" s="27"/>
      <c r="C46" s="27"/>
    </row>
    <row r="48" spans="1:8" ht="18.75">
      <c r="A48" s="10" t="s">
        <v>12</v>
      </c>
      <c r="B48" s="11"/>
      <c r="C48" s="11"/>
      <c r="D48" s="11"/>
      <c r="E48" s="11"/>
      <c r="F48" s="11"/>
      <c r="G48" s="11"/>
      <c r="H48" s="11"/>
    </row>
    <row r="49" spans="1:6" ht="18.75">
      <c r="A49" s="12" t="s">
        <v>13</v>
      </c>
      <c r="B49" s="12"/>
    </row>
    <row r="50" spans="1:6" ht="18.75">
      <c r="A50" s="27" t="s">
        <v>14</v>
      </c>
      <c r="B50" s="27"/>
      <c r="C50" s="27"/>
      <c r="D50" s="11"/>
      <c r="E50" s="11"/>
    </row>
    <row r="52" spans="1:6" ht="18.75">
      <c r="A52" s="10" t="s">
        <v>15</v>
      </c>
    </row>
    <row r="57" spans="1:6" ht="18.75">
      <c r="A57" s="27" t="s">
        <v>17</v>
      </c>
      <c r="B57" s="27"/>
      <c r="C57" s="27"/>
    </row>
    <row r="59" spans="1:6" ht="18.75">
      <c r="A59" s="13" t="s">
        <v>18</v>
      </c>
    </row>
    <row r="61" spans="1:6" ht="18.75">
      <c r="A61" s="26" t="s">
        <v>19</v>
      </c>
      <c r="B61" s="26"/>
      <c r="C61" s="26"/>
    </row>
    <row r="62" spans="1:6" ht="18.75">
      <c r="A62" s="26" t="s">
        <v>20</v>
      </c>
      <c r="B62" s="26"/>
      <c r="C62" s="26"/>
      <c r="D62" s="25" t="s">
        <v>35</v>
      </c>
      <c r="E62" s="25"/>
      <c r="F62" s="25"/>
    </row>
  </sheetData>
  <mergeCells count="4">
    <mergeCell ref="A36:C36"/>
    <mergeCell ref="A37:B37"/>
    <mergeCell ref="A38:B38"/>
    <mergeCell ref="A41:B41"/>
  </mergeCells>
  <pageMargins left="0.7" right="0.7" top="0.75" bottom="0.75" header="0.3" footer="0.3"/>
  <pageSetup paperSize="9" orientation="portrait" horizontalDpi="180" verticalDpi="18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H36"/>
  <sheetViews>
    <sheetView workbookViewId="0">
      <selection activeCell="C6" sqref="C6"/>
    </sheetView>
  </sheetViews>
  <sheetFormatPr defaultRowHeight="15"/>
  <cols>
    <col min="1" max="1" width="15" customWidth="1"/>
    <col min="2" max="2" width="12.140625" customWidth="1"/>
    <col min="3" max="3" width="15.42578125" customWidth="1"/>
    <col min="4" max="4" width="13.140625" customWidth="1"/>
    <col min="6" max="6" width="14.42578125" customWidth="1"/>
  </cols>
  <sheetData>
    <row r="1" spans="1:8" ht="71.25" customHeight="1">
      <c r="A1" s="1" t="s">
        <v>26</v>
      </c>
      <c r="B1" s="1" t="s">
        <v>1</v>
      </c>
      <c r="C1" s="1" t="s">
        <v>4</v>
      </c>
      <c r="D1" s="14" t="s">
        <v>22</v>
      </c>
      <c r="E1" s="2"/>
      <c r="F1" s="1" t="s">
        <v>23</v>
      </c>
    </row>
    <row r="2" spans="1:8">
      <c r="A2" s="3">
        <v>1</v>
      </c>
      <c r="B2" s="4">
        <v>1782</v>
      </c>
      <c r="C2" s="4">
        <v>1731.7</v>
      </c>
      <c r="D2" s="5">
        <f>100/B2*C2</f>
        <v>97.177328843995511</v>
      </c>
      <c r="E2" s="2" t="s">
        <v>5</v>
      </c>
      <c r="F2" s="2" t="s">
        <v>25</v>
      </c>
    </row>
    <row r="3" spans="1:8">
      <c r="A3" s="7" t="s">
        <v>21</v>
      </c>
      <c r="B3" s="4">
        <v>3633.4</v>
      </c>
      <c r="C3" s="4">
        <v>3363.3</v>
      </c>
      <c r="D3" s="5">
        <f>100/B3*C3</f>
        <v>92.566191446028512</v>
      </c>
      <c r="E3" s="2" t="s">
        <v>5</v>
      </c>
      <c r="F3" s="2" t="s">
        <v>25</v>
      </c>
    </row>
    <row r="4" spans="1:8">
      <c r="A4" s="7" t="s">
        <v>0</v>
      </c>
      <c r="B4" s="4">
        <v>491.8</v>
      </c>
      <c r="C4" s="4">
        <v>271.8</v>
      </c>
      <c r="D4" s="5">
        <f>100/B4*C4</f>
        <v>55.266368442456283</v>
      </c>
      <c r="E4" s="2" t="s">
        <v>5</v>
      </c>
      <c r="F4" s="2" t="s">
        <v>25</v>
      </c>
    </row>
    <row r="5" spans="1:8">
      <c r="A5" s="7" t="s">
        <v>2</v>
      </c>
      <c r="B5" s="4">
        <v>2589.9</v>
      </c>
      <c r="C5" s="4">
        <v>2589.9</v>
      </c>
      <c r="D5" s="5">
        <f>100/B5*C5</f>
        <v>100</v>
      </c>
      <c r="E5" s="2" t="s">
        <v>5</v>
      </c>
      <c r="F5" s="2" t="s">
        <v>25</v>
      </c>
    </row>
    <row r="6" spans="1:8">
      <c r="A6" s="6" t="s">
        <v>29</v>
      </c>
      <c r="B6" s="18">
        <f>SUM(B2:B5)</f>
        <v>8497.1</v>
      </c>
      <c r="C6" s="18">
        <f>SUM(C2:C5)</f>
        <v>7956.7000000000007</v>
      </c>
      <c r="D6" s="5">
        <f>100/B6*C6</f>
        <v>93.640183121300211</v>
      </c>
      <c r="E6" s="2" t="s">
        <v>5</v>
      </c>
      <c r="F6" s="2"/>
    </row>
    <row r="7" spans="1:8">
      <c r="A7" s="19" t="s">
        <v>45</v>
      </c>
      <c r="B7" s="20">
        <v>0.94</v>
      </c>
      <c r="C7" s="17"/>
      <c r="D7" s="17"/>
      <c r="E7" s="17"/>
      <c r="F7" s="17"/>
    </row>
    <row r="8" spans="1:8" ht="18.75">
      <c r="A8" s="38" t="s">
        <v>16</v>
      </c>
      <c r="B8" s="38"/>
      <c r="C8" s="38"/>
      <c r="F8" s="17"/>
    </row>
    <row r="9" spans="1:8" ht="18.75">
      <c r="A9" s="39" t="s">
        <v>28</v>
      </c>
      <c r="B9" s="39"/>
      <c r="F9" s="17"/>
    </row>
    <row r="10" spans="1:8" ht="18.75">
      <c r="A10" s="39" t="s">
        <v>27</v>
      </c>
      <c r="B10" s="39"/>
      <c r="F10" s="17"/>
    </row>
    <row r="11" spans="1:8">
      <c r="A11" s="16"/>
      <c r="B11" s="17"/>
      <c r="C11" s="17"/>
      <c r="D11" s="17"/>
      <c r="E11" s="17"/>
      <c r="F11" s="17"/>
    </row>
    <row r="12" spans="1:8" ht="18.75">
      <c r="A12" s="12" t="s">
        <v>8</v>
      </c>
      <c r="B12" s="12"/>
      <c r="C12" s="12"/>
      <c r="D12" s="12"/>
      <c r="E12" s="12"/>
      <c r="F12" s="12"/>
    </row>
    <row r="13" spans="1:8" ht="18.75">
      <c r="A13" s="39" t="s">
        <v>30</v>
      </c>
      <c r="B13" s="39"/>
    </row>
    <row r="14" spans="1:8" ht="18.75">
      <c r="A14" s="12" t="s">
        <v>31</v>
      </c>
      <c r="B14" s="12"/>
    </row>
    <row r="15" spans="1:8">
      <c r="A15" s="16"/>
      <c r="B15" s="17"/>
      <c r="C15" s="17"/>
      <c r="D15" s="17"/>
      <c r="E15" s="17"/>
      <c r="F15" s="17"/>
    </row>
    <row r="16" spans="1:8" ht="18.75">
      <c r="A16" s="41" t="s">
        <v>9</v>
      </c>
      <c r="B16" s="41"/>
      <c r="C16" s="41"/>
      <c r="D16" s="41"/>
      <c r="E16" s="41"/>
      <c r="F16" s="41"/>
      <c r="G16" s="41"/>
      <c r="H16" s="41"/>
    </row>
    <row r="17" spans="1:6" ht="18.75">
      <c r="A17" s="41" t="s">
        <v>10</v>
      </c>
      <c r="B17" s="41"/>
      <c r="C17" s="41"/>
    </row>
    <row r="18" spans="1:6" ht="18.75">
      <c r="A18" s="41" t="s">
        <v>32</v>
      </c>
      <c r="B18" s="41"/>
      <c r="C18" s="41"/>
    </row>
    <row r="19" spans="1:6">
      <c r="A19" s="16"/>
      <c r="B19" s="17"/>
      <c r="C19" s="17"/>
      <c r="D19" s="17"/>
      <c r="E19" s="17"/>
      <c r="F19" s="17"/>
    </row>
    <row r="20" spans="1:6" ht="18.75">
      <c r="A20" s="10" t="s">
        <v>12</v>
      </c>
      <c r="B20" s="11"/>
      <c r="C20" s="11"/>
      <c r="D20" s="11"/>
      <c r="E20" s="11"/>
      <c r="F20" s="11"/>
    </row>
    <row r="21" spans="1:6" ht="18.75">
      <c r="A21" s="12" t="s">
        <v>13</v>
      </c>
      <c r="B21" s="12"/>
    </row>
    <row r="22" spans="1:6" ht="18.75">
      <c r="A22" s="41" t="s">
        <v>33</v>
      </c>
      <c r="B22" s="41"/>
      <c r="C22" s="41"/>
      <c r="D22" s="11"/>
      <c r="E22" s="11"/>
    </row>
    <row r="23" spans="1:6">
      <c r="A23" s="16"/>
      <c r="B23" s="17"/>
      <c r="C23" s="17"/>
      <c r="D23" s="17"/>
      <c r="E23" s="17"/>
      <c r="F23" s="17"/>
    </row>
    <row r="24" spans="1:6" ht="18.75">
      <c r="A24" s="10" t="s">
        <v>15</v>
      </c>
    </row>
    <row r="29" spans="1:6" ht="18.75">
      <c r="A29" s="41" t="s">
        <v>17</v>
      </c>
      <c r="B29" s="41"/>
      <c r="C29" s="41"/>
    </row>
    <row r="31" spans="1:6" ht="18.75">
      <c r="A31" s="13" t="s">
        <v>18</v>
      </c>
    </row>
    <row r="33" spans="1:6" ht="18.75">
      <c r="A33" s="42" t="s">
        <v>19</v>
      </c>
      <c r="B33" s="42"/>
      <c r="C33" s="42"/>
    </row>
    <row r="34" spans="1:6" ht="18.75">
      <c r="A34" s="42" t="s">
        <v>34</v>
      </c>
      <c r="B34" s="42"/>
      <c r="C34" s="42"/>
    </row>
    <row r="36" spans="1:6">
      <c r="D36" s="40" t="s">
        <v>36</v>
      </c>
      <c r="E36" s="40"/>
      <c r="F36" s="40"/>
    </row>
  </sheetData>
  <mergeCells count="12">
    <mergeCell ref="D36:F36"/>
    <mergeCell ref="A8:C8"/>
    <mergeCell ref="A9:B9"/>
    <mergeCell ref="A10:B10"/>
    <mergeCell ref="A13:B13"/>
    <mergeCell ref="A16:H16"/>
    <mergeCell ref="A17:C17"/>
    <mergeCell ref="A18:C18"/>
    <mergeCell ref="A22:C22"/>
    <mergeCell ref="A29:C29"/>
    <mergeCell ref="A33:C33"/>
    <mergeCell ref="A34:C34"/>
  </mergeCells>
  <pageMargins left="0.7" right="0.7" top="0.75" bottom="0.75" header="0.3" footer="0.3"/>
  <pageSetup paperSize="9" orientation="portrait" horizontalDpi="180" verticalDpi="18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P29"/>
  <sheetViews>
    <sheetView tabSelected="1" workbookViewId="0">
      <selection activeCell="H11" sqref="H11"/>
    </sheetView>
  </sheetViews>
  <sheetFormatPr defaultRowHeight="15"/>
  <cols>
    <col min="1" max="1" width="16.7109375" customWidth="1"/>
    <col min="2" max="2" width="17" customWidth="1"/>
    <col min="3" max="3" width="10.5703125" customWidth="1"/>
    <col min="4" max="4" width="10" customWidth="1"/>
    <col min="5" max="5" width="7.85546875" customWidth="1"/>
    <col min="6" max="6" width="7.28515625" customWidth="1"/>
    <col min="7" max="7" width="8.140625" customWidth="1"/>
    <col min="14" max="14" width="10.140625" customWidth="1"/>
  </cols>
  <sheetData>
    <row r="1" spans="1:16" ht="73.5" customHeight="1">
      <c r="A1" s="50" t="s">
        <v>38</v>
      </c>
      <c r="B1" s="50" t="s">
        <v>37</v>
      </c>
      <c r="C1" s="50" t="s">
        <v>78</v>
      </c>
      <c r="D1" s="50" t="s">
        <v>39</v>
      </c>
      <c r="E1" s="51" t="s">
        <v>77</v>
      </c>
      <c r="F1" s="51" t="s">
        <v>79</v>
      </c>
      <c r="G1" s="51" t="s">
        <v>82</v>
      </c>
      <c r="H1" s="23" t="s">
        <v>81</v>
      </c>
      <c r="I1" s="45" t="s">
        <v>83</v>
      </c>
      <c r="J1" s="47" t="s">
        <v>86</v>
      </c>
      <c r="K1" s="36" t="s">
        <v>84</v>
      </c>
      <c r="L1" s="36" t="s">
        <v>85</v>
      </c>
      <c r="M1" s="30" t="s">
        <v>88</v>
      </c>
      <c r="N1" s="30" t="s">
        <v>87</v>
      </c>
      <c r="O1" s="30" t="s">
        <v>80</v>
      </c>
      <c r="P1" s="24" t="s">
        <v>89</v>
      </c>
    </row>
    <row r="2" spans="1:16" ht="45">
      <c r="A2" s="15" t="s">
        <v>75</v>
      </c>
      <c r="B2" s="23">
        <v>1</v>
      </c>
      <c r="C2" s="23">
        <v>10</v>
      </c>
      <c r="D2" s="23">
        <v>10</v>
      </c>
      <c r="E2" s="31">
        <v>1</v>
      </c>
      <c r="F2" s="43">
        <v>135</v>
      </c>
      <c r="G2" s="23">
        <v>133.6</v>
      </c>
      <c r="H2" s="35">
        <f>G2/G4</f>
        <v>3.3955166980125046E-2</v>
      </c>
      <c r="I2" s="46">
        <f>G2/F2</f>
        <v>0.98962962962962964</v>
      </c>
      <c r="J2" s="46">
        <f>D2/C2</f>
        <v>1</v>
      </c>
      <c r="K2" s="29">
        <f>G2/F2</f>
        <v>0.98962962962962964</v>
      </c>
      <c r="L2" s="29">
        <f>J2/K2</f>
        <v>1.0104790419161676</v>
      </c>
      <c r="M2" s="2">
        <v>1</v>
      </c>
      <c r="N2" s="2">
        <f>M2/B2</f>
        <v>1</v>
      </c>
      <c r="O2" s="29">
        <f>N2*L2</f>
        <v>1.0104790419161676</v>
      </c>
    </row>
    <row r="3" spans="1:16" ht="30">
      <c r="A3" s="15" t="s">
        <v>76</v>
      </c>
      <c r="B3" s="49">
        <v>2</v>
      </c>
      <c r="C3" s="23">
        <v>41</v>
      </c>
      <c r="D3" s="23">
        <v>38</v>
      </c>
      <c r="E3" s="3">
        <v>2</v>
      </c>
      <c r="F3" s="43">
        <v>3977.6</v>
      </c>
      <c r="G3" s="44">
        <v>3801</v>
      </c>
      <c r="H3" s="29">
        <f>G3/G4</f>
        <v>0.96604483301987498</v>
      </c>
      <c r="I3" s="46">
        <f>G3/F3</f>
        <v>0.95560136765888981</v>
      </c>
      <c r="J3" s="46">
        <f>D3/C3</f>
        <v>0.92682926829268297</v>
      </c>
      <c r="K3" s="29">
        <f>G3/F3</f>
        <v>0.95560136765888981</v>
      </c>
      <c r="L3" s="29">
        <f>J3/K3</f>
        <v>0.96989110696158265</v>
      </c>
      <c r="M3" s="2">
        <v>2</v>
      </c>
      <c r="N3" s="2">
        <f>M3/B3</f>
        <v>1</v>
      </c>
      <c r="O3" s="29">
        <f>N3*L3</f>
        <v>0.96989110696158265</v>
      </c>
    </row>
    <row r="4" spans="1:16">
      <c r="A4" s="2"/>
      <c r="B4" s="2"/>
      <c r="C4" s="2"/>
      <c r="D4" s="2"/>
      <c r="E4" s="3">
        <f>SUM(E2:E3)</f>
        <v>3</v>
      </c>
      <c r="F4" s="48">
        <f>SUM(F2:F3)</f>
        <v>4112.6000000000004</v>
      </c>
      <c r="G4" s="32">
        <f>SUM(G2:G3)</f>
        <v>3934.6</v>
      </c>
      <c r="H4" s="33">
        <f>SUM(H2:H3)</f>
        <v>1</v>
      </c>
      <c r="I4" s="33">
        <f>SUM(I2:I3)</f>
        <v>1.9452309972885193</v>
      </c>
      <c r="J4" s="33"/>
      <c r="K4" s="17"/>
      <c r="L4" s="34"/>
      <c r="O4" s="34">
        <f>SUM(O2:O3)</f>
        <v>1.9803701488777503</v>
      </c>
    </row>
    <row r="5" spans="1:16">
      <c r="F5" s="37"/>
      <c r="K5" t="s">
        <v>93</v>
      </c>
      <c r="L5" t="s">
        <v>94</v>
      </c>
      <c r="M5" t="s">
        <v>95</v>
      </c>
      <c r="N5" t="s">
        <v>96</v>
      </c>
    </row>
    <row r="6" spans="1:16" ht="18.75">
      <c r="A6" s="39" t="s">
        <v>40</v>
      </c>
      <c r="B6" s="39"/>
      <c r="C6" s="39"/>
      <c r="D6" s="39"/>
      <c r="E6" s="39"/>
      <c r="J6" s="2" t="s">
        <v>90</v>
      </c>
      <c r="K6" s="2">
        <v>13565</v>
      </c>
      <c r="L6" s="2">
        <v>400</v>
      </c>
      <c r="M6" s="29">
        <f>K6/L6</f>
        <v>33.912500000000001</v>
      </c>
      <c r="N6" s="28">
        <v>1</v>
      </c>
    </row>
    <row r="7" spans="1:16">
      <c r="J7" s="2" t="s">
        <v>91</v>
      </c>
      <c r="K7" s="2">
        <v>2380</v>
      </c>
      <c r="L7" s="2">
        <v>500</v>
      </c>
      <c r="M7" s="29">
        <f t="shared" ref="M7:M8" si="0">K7/L7</f>
        <v>4.76</v>
      </c>
      <c r="N7" s="28">
        <v>1</v>
      </c>
    </row>
    <row r="8" spans="1:16" ht="18.75">
      <c r="A8" s="39" t="s">
        <v>41</v>
      </c>
      <c r="B8" s="39"/>
      <c r="J8" s="2" t="s">
        <v>92</v>
      </c>
      <c r="K8" s="2">
        <v>10</v>
      </c>
      <c r="L8" s="2">
        <v>10</v>
      </c>
      <c r="M8" s="29">
        <f t="shared" si="0"/>
        <v>1</v>
      </c>
      <c r="N8" s="28">
        <v>1</v>
      </c>
    </row>
    <row r="9" spans="1:16" ht="18.75">
      <c r="A9" s="12" t="s">
        <v>97</v>
      </c>
      <c r="B9" s="12"/>
      <c r="D9" t="s">
        <v>98</v>
      </c>
      <c r="M9" s="34">
        <f>SUM(M6:M8)</f>
        <v>39.672499999999999</v>
      </c>
    </row>
    <row r="11" spans="1:16" ht="18.75">
      <c r="A11" s="41" t="s">
        <v>42</v>
      </c>
      <c r="B11" s="41"/>
      <c r="C11" s="41"/>
      <c r="D11" s="41"/>
    </row>
    <row r="15" spans="1:16">
      <c r="H15" s="34"/>
    </row>
    <row r="16" spans="1:16" ht="18.75">
      <c r="A16" s="41" t="s">
        <v>99</v>
      </c>
      <c r="B16" s="41"/>
    </row>
    <row r="18" spans="1:4" ht="18.75">
      <c r="A18" s="41" t="s">
        <v>43</v>
      </c>
      <c r="B18" s="41"/>
      <c r="C18" s="41"/>
      <c r="D18" s="41"/>
    </row>
    <row r="21" spans="1:4">
      <c r="C21" t="s">
        <v>44</v>
      </c>
    </row>
    <row r="24" spans="1:4" ht="18.75">
      <c r="A24" s="10" t="s">
        <v>100</v>
      </c>
    </row>
    <row r="27" spans="1:4">
      <c r="B27">
        <v>0.16500000000000001</v>
      </c>
      <c r="C27" s="34">
        <v>0.99</v>
      </c>
      <c r="D27" s="34">
        <f>B27+C27</f>
        <v>1.155</v>
      </c>
    </row>
    <row r="28" spans="1:4">
      <c r="A28" s="34"/>
    </row>
    <row r="29" spans="1:4" ht="18.75">
      <c r="A29" s="12"/>
      <c r="B29" s="12"/>
    </row>
  </sheetData>
  <mergeCells count="5">
    <mergeCell ref="A18:D18"/>
    <mergeCell ref="A6:E6"/>
    <mergeCell ref="A8:B8"/>
    <mergeCell ref="A11:D11"/>
    <mergeCell ref="A16:B16"/>
  </mergeCells>
  <pageMargins left="0.70866141732283472" right="0.51181102362204722" top="0.74803149606299213" bottom="0.74803149606299213" header="0.31496062992125984" footer="0.31496062992125984"/>
  <pageSetup paperSize="9" scale="95" orientation="portrait" horizontalDpi="180" verticalDpi="18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Ремонты дорог</vt:lpstr>
      <vt:lpstr>Модернизация</vt:lpstr>
      <vt:lpstr>Оценка по Программе</vt:lpstr>
      <vt:lpstr>'Ремонты дорог'!sub_1021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2017-03-27T11:59:58Z</dcterms:modified>
</cp:coreProperties>
</file>